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ып.плана." sheetId="1" state="visible" r:id="rId2"/>
  </sheets>
  <definedNames>
    <definedName function="false" hidden="false" localSheetId="0" name="_xlnm.Print_Titles" vbProcedure="false">вып.плана.!$5:$7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<sst xmlns="http://schemas.openxmlformats.org/spreadsheetml/2006/main" count="177" uniqueCount="154">
  <si>
    <t xml:space="preserve">Сведения по Белоярскому району о фактических поступлениях доходов по видам доходов </t>
  </si>
  <si>
    <t xml:space="preserve">в сравнении с  первоначально утвержденными (установленными) решениями о бюджете значениями и с уточненными значениями</t>
  </si>
  <si>
    <t xml:space="preserve">с учетом внесенных изменений  за 2020 год</t>
  </si>
  <si>
    <t xml:space="preserve">(рублей)</t>
  </si>
  <si>
    <t xml:space="preserve">Наименование показателя</t>
  </si>
  <si>
    <t xml:space="preserve">КБК</t>
  </si>
  <si>
    <t xml:space="preserve">Факт 2019 года</t>
  </si>
  <si>
    <t xml:space="preserve">2020 год (Первоначальный план)</t>
  </si>
  <si>
    <t xml:space="preserve">2020 год (Уточненный план)</t>
  </si>
  <si>
    <t xml:space="preserve">Факт 2020 года</t>
  </si>
  <si>
    <t xml:space="preserve">2020 год (% исп. к первоначальному плану)</t>
  </si>
  <si>
    <t xml:space="preserve">2020 год (% исп. к уточненному плану)</t>
  </si>
  <si>
    <t xml:space="preserve">Темп роста 2020 к 2019 году</t>
  </si>
  <si>
    <t xml:space="preserve">Удельный вес в составе налоговы и неналоговых доходов</t>
  </si>
  <si>
    <r>
      <rPr>
        <b val="true"/>
        <sz val="10"/>
        <rFont val="Times New Roman"/>
        <family val="1"/>
        <charset val="204"/>
      </rPr>
      <t xml:space="preserve">Причины отклонения фактического исполнения  от утвержденных плановых назначений </t>
    </r>
    <r>
      <rPr>
        <sz val="10"/>
        <rFont val="Times New Roman"/>
        <family val="1"/>
        <charset val="204"/>
      </rPr>
      <t xml:space="preserve">(в случае если отклонения составили 5% и более в ту или другую сторону)</t>
    </r>
  </si>
  <si>
    <t xml:space="preserve">первоначального плана</t>
  </si>
  <si>
    <t xml:space="preserve">уточненного плана </t>
  </si>
  <si>
    <t xml:space="preserve">Налоговые и неналоговые доходы</t>
  </si>
  <si>
    <t xml:space="preserve">000 1 00 00000 00 0000 000</t>
  </si>
  <si>
    <t xml:space="preserve">Налоговые доходы</t>
  </si>
  <si>
    <t xml:space="preserve">Налог на доходы физических лиц</t>
  </si>
  <si>
    <t xml:space="preserve">000 1 01 02000 00 0000 110</t>
  </si>
  <si>
    <t xml:space="preserve">Увеличение поступлений поясняется:  - ежегодным индексирование заработной платы у работников структурных подразделений юридического лица (основной вид деятельности - оптовая торговля твердым, жидким и газообразным топливом и подобными продуктами); - увеличением поступлений от налогоплательщиков, осуществляющих деятельность в качестве нотариусов, адвокатов; -увеличением поступлений от физических лиц (предоставление деклараций по форме 3-НДФЛ к уплате налога).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</si>
  <si>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</si>
  <si>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 xml:space="preserve">000 1 03 02231 01 0000 110</t>
  </si>
  <si>
    <t xml:space="preserve">По данному КБК в бюджет Белоярского района перечисляются доходы от уплаты акцизов на дизельное топливо, моторные масла и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отчислений. Расчет прогнозных показателей осуществляется главным администратором доходов (Управление федерального казначейства по ХМАО-Югре) в соответствии с порядком прогнозирования доходов от уплаты акцизов на нефтепродукты, утвержденным приказом Федерального казначейства от 30.12.2013 года № 328 "О наделении территориальных органов Федерального казначейства отдельными полномочиями главного администратора (администратора) доходов бюджетов субъектов РФ и местных бюджетов", по дифференцированным нормативам отчислений , рассчитываемым исходя из протяженности автомобильных дорог местного значения.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</si>
  <si>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</si>
  <si>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 xml:space="preserve"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</si>
  <si>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</si>
  <si>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 xml:space="preserve">000 1 03 02251 01 0000 110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</si>
  <si>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</si>
  <si>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 xml:space="preserve">000 1 03 02261 01 0000 110</t>
  </si>
  <si>
    <t xml:space="preserve">Доходы от уплаты акцизов на нефтепродукты</t>
  </si>
  <si>
    <t xml:space="preserve">000 1 03 02000 01 0000 110</t>
  </si>
  <si>
    <t xml:space="preserve">Налог, взимаемый в связи с применением упрощенной системы налогообложения</t>
  </si>
  <si>
    <t xml:space="preserve">000 1 05 01000 00 0000 110</t>
  </si>
  <si>
    <t xml:space="preserve">Причинами отклонения от плана (в сторону увеличения) является поэтапный переход налогоплательщиков на УСН с ЕНВД с 01.01.2020 года по причине отмены ЕНВД в 2021 году.</t>
  </si>
  <si>
    <t xml:space="preserve">Единый налог на вмененный доход для отдельных видов деятельности</t>
  </si>
  <si>
    <t xml:space="preserve">000 1 05 02000 00 0000 110</t>
  </si>
  <si>
    <t xml:space="preserve">Причинами отклонения от первоначального плана (в сторону уменьшенияя) является уменьшение количества налогоплательщиков с применением ЕНВД, в связи с поэтапным переходом с ЕНВД на на другие системы налогообложения, по причине отмены ЕНВД с 2021 года.</t>
  </si>
  <si>
    <t xml:space="preserve">Единый сельскохозяйственный налог</t>
  </si>
  <si>
    <t xml:space="preserve">000 1 05 03000 00 0000 110</t>
  </si>
  <si>
    <t xml:space="preserve">Отклонения от первоначального плана в связи со снятием с налогового учета налогоплательщика</t>
  </si>
  <si>
    <t xml:space="preserve">Налог, взимаемый в связи с применением патентной системы налогообложения</t>
  </si>
  <si>
    <t xml:space="preserve">000 1 05 0400 00 0000 110</t>
  </si>
  <si>
    <t xml:space="preserve">Причинами отклонения от первоначального плана (в сторону увеличения) является увеличение количества налогоплательщиков с применением патентной системы, в связи с поэтапным переходом с ЕНВД на патентную систему налогообложения, по причине отмены ЕНВД с 2021 года.</t>
  </si>
  <si>
    <t xml:space="preserve">Причинами отклонения от уточненного плана (в сторону увеличения) является увеличение количества налогоплательщиков с применением патентной системы, в связи с поэтапным переходом с ЕНВД на патентную систему налогообложения, по причине отмены ЕНВД с 2021 года.</t>
  </si>
  <si>
    <t xml:space="preserve">Налоги на совокупный доход</t>
  </si>
  <si>
    <t xml:space="preserve">000 1 05 00000 00 0000 110</t>
  </si>
  <si>
    <t xml:space="preserve">xxx.1.хх.xx.ххххх.xxxx.xxx</t>
  </si>
  <si>
    <t xml:space="preserve">xxx.106.xx.ххххх.xxxx.xxx</t>
  </si>
  <si>
    <t xml:space="preserve">xxx.10601.ххххх.xxxx.xxx</t>
  </si>
  <si>
    <t xml:space="preserve">xxx.1060103005.xxxx.xxx</t>
  </si>
  <si>
    <t xml:space="preserve">1000</t>
  </si>
  <si>
    <t xml:space="preserve">18210601030051000110</t>
  </si>
  <si>
    <t xml:space="preserve">2100</t>
  </si>
  <si>
    <t xml:space="preserve">18210601030052100110</t>
  </si>
  <si>
    <t xml:space="preserve">Итого xxx.1060103005.xxxx.xxx</t>
  </si>
  <si>
    <t xml:space="preserve">Налог на имущество физических лиц</t>
  </si>
  <si>
    <t xml:space="preserve">000 1 06 01000 00 0000 110</t>
  </si>
  <si>
    <t xml:space="preserve">Плательщики данного вида налога на межселенной территории Белоярского района отсутствуют. Средства зачислены в бюджет района ошибочно, уточнение платежа будет произведено администратором данного вида доходов (ИФНС № 8 по ХМАО-Югре) в начале 2020 года.</t>
  </si>
  <si>
    <t xml:space="preserve">Транспортный налог</t>
  </si>
  <si>
    <t xml:space="preserve">000 1 06 04000 00 0000 110</t>
  </si>
  <si>
    <t xml:space="preserve">В течение года налогоплательщиками уплачена задолженность (по выставленным требованиям об уплате налога) по сроку уплаты 1.12.2019 г.</t>
  </si>
  <si>
    <t xml:space="preserve">Земельный налог</t>
  </si>
  <si>
    <t xml:space="preserve">000 1 06 06000 00 0000 110</t>
  </si>
  <si>
    <t xml:space="preserve">Плательщики данного вида налога на межселенной территории Белоярского района отсутствуют. В 2020 году произведен возврат средств, ошибочно поступивших в 2019 году.</t>
  </si>
  <si>
    <t xml:space="preserve">Налоги на имущество</t>
  </si>
  <si>
    <t xml:space="preserve">xxx.108.xx.ххххх.xxxx.xxx</t>
  </si>
  <si>
    <t xml:space="preserve">xxx.10803.ххххх.xxxx.xxx</t>
  </si>
  <si>
    <t xml:space="preserve">xxx.1080301001.xxxx.xxx</t>
  </si>
  <si>
    <t xml:space="preserve">18210803010011000110</t>
  </si>
  <si>
    <t xml:space="preserve">4000</t>
  </si>
  <si>
    <t xml:space="preserve">18210803010014000110</t>
  </si>
  <si>
    <t xml:space="preserve">Итого xxx.1080301001.xxxx.xxx</t>
  </si>
  <si>
    <t xml:space="preserve">Итого xxx.10803.ххххх.xxxx.xxx</t>
  </si>
  <si>
    <t xml:space="preserve">xxx.10807.ххххх.xxxx.xxx</t>
  </si>
  <si>
    <t xml:space="preserve">xxx.1080715001.xxxx.xxx</t>
  </si>
  <si>
    <t xml:space="preserve">0000</t>
  </si>
  <si>
    <t xml:space="preserve">04010807150010000110</t>
  </si>
  <si>
    <t xml:space="preserve">Итого xxx.1080715001.xxxx.xxx</t>
  </si>
  <si>
    <t xml:space="preserve">xxx.1080717401.xxxx.xxx</t>
  </si>
  <si>
    <t xml:space="preserve">04010807174011000110</t>
  </si>
  <si>
    <t xml:space="preserve">Итого xxx.1080717401.xxxx.xxx</t>
  </si>
  <si>
    <t xml:space="preserve">Итого xxx.10807.ххххх.xxxx.xxx</t>
  </si>
  <si>
    <t xml:space="preserve">Государственная пошлина</t>
  </si>
  <si>
    <t xml:space="preserve">000 1 08 00000 00 0000 000</t>
  </si>
  <si>
    <t xml:space="preserve">Перевыполнение объясняется увеличением поступлений по государственной пошлине по делам, рассматриваемым в судах общей юрисдикции, мировыми судьями (за исключением Верховного Суда Российской Федерации).</t>
  </si>
  <si>
    <t xml:space="preserve">неналоговые доходы</t>
  </si>
  <si>
    <t xml:space="preserve">Проценты, полученные от предоставления кредитов внутри страны</t>
  </si>
  <si>
    <t xml:space="preserve">000 1 11 03000 00 0000 120</t>
  </si>
  <si>
    <t xml:space="preserve">Отклонение от первоначального плана объясняется увеличением поступлений в результате незапланированного внесения изменений в графики гашения задолженности по агентским договорам, заключенным между администрацией Белоярского района и  предприятиями города Белоярский с целью обеспечения формирования для муниципального образования Белоярский район досрочного завоза продукции в связи с ограниченными сроками завоза грузов</t>
  </si>
  <si>
    <t xml:space="preserve">Доходы, получаемые в виде арендной платы за муниципальное имущество </t>
  </si>
  <si>
    <t xml:space="preserve">000 1 11 05000 00 0000 120</t>
  </si>
  <si>
    <t xml:space="preserve">Перевыполнение плановых назначений поясняется поступлением арендных платежей от арендодателей в связи с  проведением претензионно-исковой работы</t>
  </si>
  <si>
    <t xml:space="preserve">Платежи от государственных и МУП</t>
  </si>
  <si>
    <t xml:space="preserve">000 1 11 07000 00 0000 120</t>
  </si>
  <si>
    <t xml:space="preserve">22 раза</t>
  </si>
  <si>
    <t xml:space="preserve">Отклонение (в сторону увеличения) от плана Доходов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объясняется увеличением прибыли УМП по итогам работы в 2019 году. </t>
  </si>
  <si>
    <t xml:space="preserve">Прочие доходы от использования имущества, находящихся в  муниципальной собственности </t>
  </si>
  <si>
    <t xml:space="preserve">000 1 11 09000 00 0000 120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</si>
  <si>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</si>
  <si>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000 1 11 00000 00 0000 120</t>
  </si>
  <si>
    <t xml:space="preserve">Перевыполнение плановых назначений поясняется вводом в эксплуатацию новых жилых домов и увеличением количества договоров социального найма жилых помещений</t>
  </si>
  <si>
    <t xml:space="preserve">Платежи за пользование природными ресурсами</t>
  </si>
  <si>
    <t xml:space="preserve">000 1 12 00000 00 0000 120</t>
  </si>
  <si>
    <t xml:space="preserve">Перевыполнение плановых назначений объясняется  увеличением размера коэффициента индексации платы за негативное воздействие на окружающую среду, согласно постановлению Правительства РФ от 24.01.2020 № 39 "О применении в 2020 году ставок платы за негативное воздействие на окружающую среду"  (2019 год - 1,04; 2020 год - 1,08) и изменением с 1 января 2020 года норматива отчислений по данному виду доходов  в бюджеты муниципальных районов с 55 до 100 процентов ( Закон Ханты-Мансийского автономного округа - Югры от 10 ноября 2008 года N 132-оз (в редакции Закона от 21.11.2019 N 77-оз)
</t>
  </si>
  <si>
    <t xml:space="preserve">Доходы от оказания платных услуг (работ) и компенсации затрат</t>
  </si>
  <si>
    <t xml:space="preserve">000 1 13 00000 00 0000 130</t>
  </si>
  <si>
    <t xml:space="preserve">Перевыполнение плановых назначений объясняется поступлением  в январе 2020 года неосвоенных остатков субсидий,субвенций прошлых лет для возврата в бюджет автономного округа</t>
  </si>
  <si>
    <t xml:space="preserve">Доходы от продажи квартир</t>
  </si>
  <si>
    <t xml:space="preserve">000 1 14 01000 00 0000 410</t>
  </si>
  <si>
    <t xml:space="preserve">По данному КБК в бюджет Белоярского района перечисляются доходы от продажи квартир, находящихся в собственности муниципальных районов. Перевыполнение объясняется увеличением поступлений от граждан по проданным в рассрочку квартирам, а также увеличением количества квартир, проданных с аукциона.</t>
  </si>
  <si>
    <t xml:space="preserve">Доходы от реализации имущества, находящегося в муниципальной собственности </t>
  </si>
  <si>
    <t xml:space="preserve">000 1 14 02000 00 0000 410</t>
  </si>
  <si>
    <t xml:space="preserve">в 14 раз</t>
  </si>
  <si>
    <t xml:space="preserve">Перевыполнение планового показателя объясняется увеличением перечня объектов муниципальной собственности, определенных к приватизации в 2020 году и реализованных посредством торгов</t>
  </si>
  <si>
    <t xml:space="preserve"> Доходы    от    продажи    земельных    участков, находящихся в муниципальной собственности </t>
  </si>
  <si>
    <t xml:space="preserve">000 1 14 06000 00 0000 410</t>
  </si>
  <si>
    <t xml:space="preserve">Перевыполнение планового показателя увеличением количества обращений по продаже земельных участков</t>
  </si>
  <si>
    <t xml:space="preserve">Доходы от продажи материальных и нематериальных активов</t>
  </si>
  <si>
    <t xml:space="preserve">Штрафы, санкции, возмещение ущерба </t>
  </si>
  <si>
    <t xml:space="preserve">000 1 16 00000 00 0000 000</t>
  </si>
  <si>
    <t xml:space="preserve">Перевыполнение первоначальных плановых назначений поясняется тем, что при планировании данных поступлений на 2020 год  не были учтены доходы от штрафов, санкций и возмещений ущерба, зачисляемые в бюджет от федеральных и окружных администраторов, в связи с изменениями в Бюджетный кодекс Российской Федерации. </t>
  </si>
  <si>
    <t xml:space="preserve">Перевыполнение плановых назначений поясняется поступлением незапланированного администратором (Росприроднадзор по ХМАО -Югре) штрафа по искам о возмещении вреда, причиненного окружающей среде </t>
  </si>
  <si>
    <t xml:space="preserve">Прочие неналоговые доходы</t>
  </si>
  <si>
    <t xml:space="preserve">000 1 17 00000 00 0000 000</t>
  </si>
  <si>
    <t xml:space="preserve">По данному КБК в бюджет Белоярского района учитываются  невыясненные поступления, зачисляемые в бюджеты муниципальных районов. Поступления в сумме 10 045,50 рублей, поясняются перечислением в конце декабря 2020 года в бюджет района  денежных средств от физического лица (Покупателя) по договору купли-продажи земельного участка по неверным реквизитам и отсутствием  у главного   администратора доходов бюджета района (Комитета муниципальной собственности администрации Белоярского района) возможности проведения операции по уточнению платежа в связи с окончанием финансового года.  </t>
  </si>
  <si>
    <t xml:space="preserve">Безвозмездные поступления</t>
  </si>
  <si>
    <t xml:space="preserve">000 2 00 00000 00 0000 000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</si>
  <si>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</si>
  <si>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000 2 02 00000 00 0000 000</t>
  </si>
  <si>
    <t xml:space="preserve">Дотации бюджетам бюджетной системы Российской Федерации</t>
  </si>
  <si>
    <t xml:space="preserve">000 2 02 10000 00 0000 000</t>
  </si>
  <si>
    <t xml:space="preserve">Дотации перечислялись в бюджет района из бюджета автономного округа в объемах, предусмотренных Законом ХМАО -Югры от 21.11.2019 года №75-оз "О бюджете Ханты-Мансийского автономного округа -Югры на 2020 год и плановый период 2021 и 2022 годов" и изменений к нему, в том числе перечислена дотация в целях стимулирования налогового потенциала и качества планирования</t>
  </si>
  <si>
    <t xml:space="preserve">Субсидии бюджетам бюджетной системы Российской Федерации</t>
  </si>
  <si>
    <t xml:space="preserve">000 2 02 20000 00 0000 000</t>
  </si>
  <si>
    <t xml:space="preserve">Субсидии перечислялись в бюджет района из бюджета автономного округа в объемах, предусмотренных Законом ХМАО -Югры от 21.11.2019 года №75-оз "О бюджете Ханты-Мансийского автономного округа -Югры на 2020 год и плановый период 2021 и 2022 годов" и изменений к нему, в том числе перечислена дотация в целях стимулирования налогового потенциала и качества планирования</t>
  </si>
  <si>
    <t xml:space="preserve">Субвенции бюджетам бюджетной системы Российской Федерации</t>
  </si>
  <si>
    <t xml:space="preserve">000 2 02 30000 00 0000 000</t>
  </si>
  <si>
    <t xml:space="preserve">Субвенции перечислялись в бюджет района из бюджета автономного округа в объемах, предусмотренных Законом ХМАО -Югры от 21.11.2019 года №75-оз "О бюджете Ханты-Мансийского автономного округа -Югры на 2020 год и плановый период 2021 и 2022 годов" и изменений к нему, в том числе перечислена дотация в целях стимулирования налогового потенциала и качества планирования</t>
  </si>
  <si>
    <t xml:space="preserve">Иные межбюджетные трансферты</t>
  </si>
  <si>
    <t xml:space="preserve">000 2 02 40000 00 0000 000</t>
  </si>
  <si>
    <t xml:space="preserve">Межбюджетные трансферты перечислялись в бюджет района: 1) из бюджета автономного округа в объемах, предусмотренных Хаконом ХМАО -Югры от 21.11.2018 года №75-оз "О бюджете Ханты-Мансийского автономного округа -Югры на 2020 год и плановый период 2021 и 2022 годов" и изменений к нему; 2)из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</si>
  <si>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</t>
  </si>
  <si>
    <t xml:space="preserve">000 2 07 00000 00 0000 000</t>
  </si>
  <si>
    <t xml:space="preserve">Поступили безвозмездные поступления от юридических лиц в соответствии с заключенными Соглашениями </t>
  </si>
  <si>
    <t xml:space="preserve">Возврат остатков субсидий, субвенций и иных межбюджетных трансфертов, имеющих целевое назначение , прошлых лет</t>
  </si>
  <si>
    <t xml:space="preserve">000 2 19 00000 00 0000 000</t>
  </si>
  <si>
    <t xml:space="preserve">-</t>
  </si>
  <si>
    <t xml:space="preserve">Плановые назначения возврата остатков уточняются в течение года исходя из фактического исполнения</t>
  </si>
  <si>
    <t xml:space="preserve">Всего</t>
  </si>
  <si>
    <t xml:space="preserve"> </t>
  </si>
  <si>
    <t xml:space="preserve">_________________________________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</si>
</sst>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#,##0.00_ ;[RED]\-#,##0.00\ "/>
    <numFmt numFmtId="167" formatCode="0.0"/>
    <numFmt numFmtId="168" formatCode="0.0%"/>
    <numFmt numFmtId="169" formatCode="#,##0.00"/>
    <numFmt numFmtId="170" formatCode="@"/>
    <numFmt numFmtId="171" formatCode="0.00%"/>
  </numFmts>
  <fonts count="1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8"/>
      <name val="Arial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Arial"/>
      <family val="2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D6DCE5"/>
        <bgColor rgb="FFBDD7EE"/>
      </patternFill>
    </fill>
    <fill>
      <patternFill patternType="solid">
        <fgColor rgb="FFFFE699"/>
        <bgColor rgb="FFFFFF99"/>
      </patternFill>
    </fill>
    <fill>
      <patternFill patternType="solid">
        <fgColor rgb="FFF8CBAD"/>
        <bgColor rgb="FFFFCC99"/>
      </patternFill>
    </fill>
    <fill>
      <patternFill patternType="solid">
        <fgColor rgb="FFFFFF99"/>
        <bgColor rgb="FFFFE699"/>
      </patternFill>
    </fill>
    <fill>
      <patternFill patternType="solid">
        <fgColor rgb="FFFF8080"/>
        <bgColor rgb="FFFF990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F8CBAD"/>
      </patternFill>
    </fill>
    <fill>
      <patternFill patternType="solid">
        <fgColor rgb="FFBDD7EE"/>
        <bgColor rgb="FFD6DCE5"/>
      </patternFill>
    </fill>
    <fill>
      <patternFill patternType="solid">
        <fgColor rgb="FFFFF2CC"/>
        <bgColor rgb="FFFFE69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8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0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0" fillId="3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3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4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4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10" fillId="4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4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5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0" fillId="5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0" fillId="5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5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0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4" fillId="5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6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1" fillId="7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1" fillId="8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1" fillId="9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1" fillId="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8" fontId="10" fillId="4" borderId="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8" fontId="11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5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0" fillId="5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9" fontId="10" fillId="5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1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1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1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1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0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2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7" fontId="11" fillId="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7" fontId="10" fillId="5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10" fillId="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0" fillId="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7" fontId="10" fillId="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8" fontId="10" fillId="0" borderId="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9" fontId="10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1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1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9" fontId="10" fillId="1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7" fontId="10" fillId="1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7" fontId="11" fillId="10" borderId="1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8" fontId="10" fillId="1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1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5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0" fillId="4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1" fontId="10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0" fontId="15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13" fillId="2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3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16" fillId="5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5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3" fillId="5" borderId="1" xfId="24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3" fillId="0" borderId="1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6" fillId="5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5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7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7" fillId="5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10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10" fillId="5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1" fillId="5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11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0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5" borderId="1" xfId="2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5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11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11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9" fontId="10" fillId="11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10" fillId="11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0" fillId="11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11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11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1" xfId="21"/>
    <cellStyle name="Обычный 4" xfId="22"/>
    <cellStyle name="Обычный 7" xfId="23"/>
    <cellStyle name="Обычный_Ханты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5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E699"/>
      <rgbColor rgb="FFFFFF99"/>
      <rgbColor rgb="FF99CCFF"/>
      <rgbColor rgb="FFF8CBAD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T83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P9" activeCellId="0" sqref="P9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.14"/>
    <col collapsed="false" customWidth="false" hidden="false" outlineLevel="0" max="5" min="2" style="1" width="9.14"/>
    <col collapsed="false" customWidth="true" hidden="false" outlineLevel="0" max="6" min="6" style="1" width="7.86"/>
    <col collapsed="false" customWidth="true" hidden="false" outlineLevel="0" max="7" min="7" style="1" width="1.58"/>
    <col collapsed="false" customWidth="true" hidden="false" outlineLevel="0" max="8" min="8" style="1" width="25.42"/>
    <col collapsed="false" customWidth="true" hidden="false" outlineLevel="0" max="9" min="9" style="1" width="17.14"/>
    <col collapsed="false" customWidth="true" hidden="false" outlineLevel="0" max="10" min="10" style="1" width="16.86"/>
    <col collapsed="false" customWidth="true" hidden="false" outlineLevel="0" max="11" min="11" style="1" width="16.57"/>
    <col collapsed="false" customWidth="true" hidden="false" outlineLevel="0" max="12" min="12" style="1" width="16.86"/>
    <col collapsed="false" customWidth="true" hidden="false" outlineLevel="0" max="13" min="13" style="1" width="11.71"/>
    <col collapsed="false" customWidth="true" hidden="false" outlineLevel="0" max="15" min="14" style="1" width="10.29"/>
    <col collapsed="false" customWidth="true" hidden="false" outlineLevel="0" max="16" min="16" style="1" width="12.57"/>
    <col collapsed="false" customWidth="true" hidden="false" outlineLevel="0" max="17" min="17" style="1" width="33.57"/>
    <col collapsed="false" customWidth="true" hidden="false" outlineLevel="0" max="18" min="18" style="1" width="36.57"/>
    <col collapsed="false" customWidth="false" hidden="false" outlineLevel="0" max="19" min="19" style="1" width="9.14"/>
    <col collapsed="false" customWidth="true" hidden="false" outlineLevel="0" max="20" min="20" style="1" width="22.01"/>
    <col collapsed="false" customWidth="false" hidden="false" outlineLevel="0" max="1024" min="21" style="1" width="9.14"/>
  </cols>
  <sheetData>
    <row r="1" customFormat="false" ht="12.75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customFormat="false" ht="12.75" hidden="false" customHeight="true" outlineLevel="0" collapsed="false">
      <c r="A2" s="4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customFormat="false" ht="12.75" hidden="false" customHeight="true" outlineLevel="0" collapsed="false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customFormat="false" ht="20.2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6"/>
      <c r="J4" s="6"/>
      <c r="K4" s="6"/>
      <c r="L4" s="7"/>
      <c r="M4" s="7"/>
      <c r="N4" s="7"/>
      <c r="R4" s="8" t="s">
        <v>3</v>
      </c>
    </row>
    <row r="5" customFormat="false" ht="15.75" hidden="false" customHeight="true" outlineLevel="0" collapsed="false">
      <c r="A5" s="9"/>
      <c r="B5" s="10" t="s">
        <v>4</v>
      </c>
      <c r="C5" s="10"/>
      <c r="D5" s="10"/>
      <c r="E5" s="10"/>
      <c r="F5" s="10"/>
      <c r="G5" s="10"/>
      <c r="H5" s="10" t="s">
        <v>5</v>
      </c>
      <c r="I5" s="11" t="s">
        <v>6</v>
      </c>
      <c r="J5" s="12" t="s">
        <v>7</v>
      </c>
      <c r="K5" s="10" t="s">
        <v>8</v>
      </c>
      <c r="L5" s="10" t="s">
        <v>9</v>
      </c>
      <c r="M5" s="10" t="s">
        <v>10</v>
      </c>
      <c r="N5" s="10" t="s">
        <v>11</v>
      </c>
      <c r="O5" s="13" t="s">
        <v>12</v>
      </c>
      <c r="P5" s="13" t="s">
        <v>13</v>
      </c>
      <c r="Q5" s="13" t="s">
        <v>14</v>
      </c>
      <c r="R5" s="13"/>
    </row>
    <row r="6" customFormat="false" ht="28.3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1"/>
      <c r="J6" s="12"/>
      <c r="K6" s="10"/>
      <c r="L6" s="10"/>
      <c r="M6" s="10"/>
      <c r="N6" s="10"/>
      <c r="O6" s="13"/>
      <c r="P6" s="13"/>
      <c r="Q6" s="13"/>
      <c r="R6" s="13"/>
    </row>
    <row r="7" customFormat="false" ht="15.75" hidden="false" customHeight="true" outlineLevel="0" collapsed="false">
      <c r="A7" s="9"/>
      <c r="B7" s="10"/>
      <c r="C7" s="10"/>
      <c r="D7" s="10"/>
      <c r="E7" s="10"/>
      <c r="F7" s="10"/>
      <c r="G7" s="10"/>
      <c r="H7" s="10"/>
      <c r="I7" s="11"/>
      <c r="J7" s="12"/>
      <c r="K7" s="10"/>
      <c r="L7" s="10"/>
      <c r="M7" s="10"/>
      <c r="N7" s="10"/>
      <c r="O7" s="13"/>
      <c r="P7" s="13"/>
      <c r="Q7" s="13" t="s">
        <v>15</v>
      </c>
      <c r="R7" s="13" t="s">
        <v>16</v>
      </c>
    </row>
    <row r="8" customFormat="false" ht="35.25" hidden="false" customHeight="true" outlineLevel="0" collapsed="false">
      <c r="A8" s="9"/>
      <c r="B8" s="14" t="s">
        <v>17</v>
      </c>
      <c r="C8" s="14"/>
      <c r="D8" s="14"/>
      <c r="E8" s="14"/>
      <c r="F8" s="14"/>
      <c r="G8" s="14"/>
      <c r="H8" s="14" t="s">
        <v>18</v>
      </c>
      <c r="I8" s="15" t="n">
        <f aca="false">I9+I38</f>
        <v>800230242.5</v>
      </c>
      <c r="J8" s="16" t="n">
        <f aca="false">J9+J38</f>
        <v>685697400</v>
      </c>
      <c r="K8" s="15" t="n">
        <f aca="false">K9+K38</f>
        <v>826050623.19</v>
      </c>
      <c r="L8" s="15" t="n">
        <f aca="false">L9+L38</f>
        <v>859901510.3</v>
      </c>
      <c r="M8" s="17" t="n">
        <f aca="false">L8/J8*100</f>
        <v>125.405391693187</v>
      </c>
      <c r="N8" s="17" t="n">
        <f aca="false">L8/K8*100</f>
        <v>104.097919202491</v>
      </c>
      <c r="O8" s="18" t="n">
        <f aca="false">L8/I8</f>
        <v>1.0745676239548</v>
      </c>
      <c r="P8" s="19" t="n">
        <f aca="false">P10+P15+P20+P27+P37+P43+P44+P45+P49+P50+P51</f>
        <v>1</v>
      </c>
      <c r="Q8" s="20"/>
      <c r="R8" s="20"/>
    </row>
    <row r="9" customFormat="false" ht="32.25" hidden="false" customHeight="true" outlineLevel="0" collapsed="false">
      <c r="A9" s="9"/>
      <c r="B9" s="14" t="s">
        <v>19</v>
      </c>
      <c r="C9" s="14"/>
      <c r="D9" s="14"/>
      <c r="E9" s="14"/>
      <c r="F9" s="14"/>
      <c r="G9" s="14"/>
      <c r="H9" s="14"/>
      <c r="I9" s="15" t="n">
        <f aca="false">I10+I15+I20+I27+I37</f>
        <v>686390842.55</v>
      </c>
      <c r="J9" s="16" t="n">
        <f aca="false">J10+J15+J20+J27+J37</f>
        <v>622750300</v>
      </c>
      <c r="K9" s="15" t="n">
        <f aca="false">K10+K15+K20+K27+K37</f>
        <v>706567720</v>
      </c>
      <c r="L9" s="15" t="n">
        <f aca="false">L10+L15+L20+L27+L37</f>
        <v>731527080.23</v>
      </c>
      <c r="M9" s="17" t="n">
        <f aca="false">L9/J9*100</f>
        <v>117.467158222164</v>
      </c>
      <c r="N9" s="17" t="n">
        <f aca="false">L9/K9*100</f>
        <v>103.532479551995</v>
      </c>
      <c r="O9" s="18" t="n">
        <f aca="false">L9/I9</f>
        <v>1.06575879933409</v>
      </c>
      <c r="P9" s="19" t="n">
        <f aca="false">L9/L8</f>
        <v>0.850710309806046</v>
      </c>
      <c r="Q9" s="20"/>
      <c r="R9" s="20"/>
    </row>
    <row r="10" customFormat="false" ht="144.75" hidden="false" customHeight="true" outlineLevel="0" collapsed="false">
      <c r="A10" s="21"/>
      <c r="B10" s="22" t="s">
        <v>20</v>
      </c>
      <c r="C10" s="22"/>
      <c r="D10" s="22"/>
      <c r="E10" s="22"/>
      <c r="F10" s="22"/>
      <c r="G10" s="22"/>
      <c r="H10" s="22" t="s">
        <v>21</v>
      </c>
      <c r="I10" s="23" t="n">
        <v>599890813.07</v>
      </c>
      <c r="J10" s="23" t="n">
        <v>537122300</v>
      </c>
      <c r="K10" s="23" t="n">
        <v>623835300</v>
      </c>
      <c r="L10" s="23" t="n">
        <v>647168728.91</v>
      </c>
      <c r="M10" s="24" t="n">
        <f aca="false">L10/J10*100</f>
        <v>120.48815119201</v>
      </c>
      <c r="N10" s="24" t="n">
        <f aca="false">L10/K10*100</f>
        <v>103.740318784461</v>
      </c>
      <c r="O10" s="25" t="n">
        <f aca="false">L10/I10</f>
        <v>1.07881086826126</v>
      </c>
      <c r="P10" s="26" t="n">
        <f aca="false">L10/L8</f>
        <v>0.75260796865471</v>
      </c>
      <c r="Q10" s="27" t="s">
        <v>22</v>
      </c>
      <c r="R10" s="28"/>
    </row>
    <row r="11" customFormat="false" ht="44.75" hidden="false" customHeight="true" outlineLevel="0" collapsed="false">
      <c r="A11" s="21"/>
      <c r="B11" s="29" t="s">
        <v>23</v>
      </c>
      <c r="C11" s="29"/>
      <c r="D11" s="29"/>
      <c r="E11" s="29"/>
      <c r="F11" s="29"/>
      <c r="G11" s="29"/>
      <c r="H11" s="30" t="s">
        <v>24</v>
      </c>
      <c r="I11" s="31" t="n">
        <v>4072657.86</v>
      </c>
      <c r="J11" s="31" t="n">
        <v>3032100</v>
      </c>
      <c r="K11" s="31" t="n">
        <v>3935010</v>
      </c>
      <c r="L11" s="31" t="n">
        <v>3794305.3</v>
      </c>
      <c r="M11" s="32" t="n">
        <f aca="false">L11/J11*100</f>
        <v>125.13786814419</v>
      </c>
      <c r="N11" s="32" t="n">
        <f aca="false">L11/K11*100</f>
        <v>96.4242860882183</v>
      </c>
      <c r="O11" s="33" t="n">
        <f aca="false">L11/I11</f>
        <v>0.931653340504277</v>
      </c>
      <c r="P11" s="34"/>
      <c r="Q11" s="35" t="s">
        <v>25</v>
      </c>
      <c r="R11" s="35" t="s">
        <v>25</v>
      </c>
    </row>
    <row r="12" customFormat="false" ht="85.8" hidden="false" customHeight="true" outlineLevel="0" collapsed="false">
      <c r="A12" s="21"/>
      <c r="B12" s="29" t="s">
        <v>26</v>
      </c>
      <c r="C12" s="29"/>
      <c r="D12" s="29"/>
      <c r="E12" s="29"/>
      <c r="F12" s="29"/>
      <c r="G12" s="29"/>
      <c r="H12" s="30" t="s">
        <v>27</v>
      </c>
      <c r="I12" s="31" t="n">
        <v>29935.11</v>
      </c>
      <c r="J12" s="31" t="n">
        <v>20000</v>
      </c>
      <c r="K12" s="31" t="n">
        <v>24710</v>
      </c>
      <c r="L12" s="31" t="n">
        <v>27139.61</v>
      </c>
      <c r="M12" s="32" t="n">
        <f aca="false">L12/J12*100</f>
        <v>135.69805</v>
      </c>
      <c r="N12" s="32" t="n">
        <f aca="false">L12/K12*100</f>
        <v>109.832496964792</v>
      </c>
      <c r="O12" s="33" t="n">
        <f aca="false">L12/I12</f>
        <v>0.906614674206976</v>
      </c>
      <c r="P12" s="34"/>
      <c r="Q12" s="35"/>
      <c r="R12" s="35"/>
    </row>
    <row r="13" customFormat="false" ht="44.25" hidden="false" customHeight="true" outlineLevel="0" collapsed="false">
      <c r="A13" s="21"/>
      <c r="B13" s="29" t="s">
        <v>28</v>
      </c>
      <c r="C13" s="29"/>
      <c r="D13" s="29"/>
      <c r="E13" s="29"/>
      <c r="F13" s="29"/>
      <c r="G13" s="29"/>
      <c r="H13" s="30" t="s">
        <v>29</v>
      </c>
      <c r="I13" s="31" t="n">
        <v>5441084.81</v>
      </c>
      <c r="J13" s="31" t="n">
        <v>5879400</v>
      </c>
      <c r="K13" s="31" t="n">
        <v>5077860</v>
      </c>
      <c r="L13" s="31" t="n">
        <v>5104406.63</v>
      </c>
      <c r="M13" s="32" t="n">
        <f aca="false">L13/J13*100</f>
        <v>86.8184955947886</v>
      </c>
      <c r="N13" s="32" t="n">
        <f aca="false">L13/K13*100</f>
        <v>100.522791687837</v>
      </c>
      <c r="O13" s="33" t="n">
        <f aca="false">L13/I13</f>
        <v>0.938122967798401</v>
      </c>
      <c r="P13" s="36"/>
      <c r="Q13" s="35"/>
      <c r="R13" s="35"/>
    </row>
    <row r="14" customFormat="false" ht="83.55" hidden="false" customHeight="true" outlineLevel="0" collapsed="false">
      <c r="A14" s="21"/>
      <c r="B14" s="37" t="s">
        <v>30</v>
      </c>
      <c r="C14" s="37"/>
      <c r="D14" s="37"/>
      <c r="E14" s="37"/>
      <c r="F14" s="37"/>
      <c r="G14" s="37"/>
      <c r="H14" s="30" t="s">
        <v>31</v>
      </c>
      <c r="I14" s="31" t="n">
        <v>-596382.99</v>
      </c>
      <c r="J14" s="31" t="n">
        <v>-564000</v>
      </c>
      <c r="K14" s="31" t="n">
        <v>-657590</v>
      </c>
      <c r="L14" s="31" t="n">
        <v>-699497.01</v>
      </c>
      <c r="M14" s="32" t="n">
        <f aca="false">L14/J14*100</f>
        <v>124.024292553192</v>
      </c>
      <c r="N14" s="32" t="n">
        <f aca="false">L14/K14*100</f>
        <v>106.372817409024</v>
      </c>
      <c r="O14" s="33" t="n">
        <f aca="false">L14/I14</f>
        <v>1.17289899566049</v>
      </c>
      <c r="P14" s="36"/>
      <c r="Q14" s="35"/>
      <c r="R14" s="35"/>
    </row>
    <row r="15" customFormat="false" ht="30.75" hidden="false" customHeight="true" outlineLevel="0" collapsed="false">
      <c r="A15" s="21"/>
      <c r="B15" s="22" t="s">
        <v>32</v>
      </c>
      <c r="C15" s="22"/>
      <c r="D15" s="22"/>
      <c r="E15" s="22"/>
      <c r="F15" s="22"/>
      <c r="G15" s="22"/>
      <c r="H15" s="22" t="s">
        <v>33</v>
      </c>
      <c r="I15" s="23" t="n">
        <f aca="false">I11+I12+I13+I14</f>
        <v>8947294.79</v>
      </c>
      <c r="J15" s="23" t="n">
        <f aca="false">J11+J12+J13+J14</f>
        <v>8367500</v>
      </c>
      <c r="K15" s="23" t="n">
        <f aca="false">K11+K12+K13+K14</f>
        <v>8379990</v>
      </c>
      <c r="L15" s="23" t="n">
        <f aca="false">L11+L12+L13+L14</f>
        <v>8226354.53</v>
      </c>
      <c r="M15" s="24" t="n">
        <f aca="false">L15/J15*100</f>
        <v>98.3131703615178</v>
      </c>
      <c r="N15" s="24" t="n">
        <f aca="false">L15/K15*100</f>
        <v>98.1666389816694</v>
      </c>
      <c r="O15" s="25" t="n">
        <f aca="false">L15/I15</f>
        <v>0.919423660791219</v>
      </c>
      <c r="P15" s="26" t="n">
        <f aca="false">L15/L8</f>
        <v>0.00956662412086009</v>
      </c>
      <c r="Q15" s="38"/>
      <c r="R15" s="38"/>
    </row>
    <row r="16" customFormat="false" ht="66.75" hidden="false" customHeight="true" outlineLevel="0" collapsed="false">
      <c r="A16" s="21"/>
      <c r="B16" s="37" t="s">
        <v>34</v>
      </c>
      <c r="C16" s="37"/>
      <c r="D16" s="37"/>
      <c r="E16" s="37"/>
      <c r="F16" s="37"/>
      <c r="G16" s="37"/>
      <c r="H16" s="30" t="s">
        <v>35</v>
      </c>
      <c r="I16" s="31" t="n">
        <v>51598356.67</v>
      </c>
      <c r="J16" s="31" t="n">
        <v>45146300</v>
      </c>
      <c r="K16" s="31" t="n">
        <v>49207700</v>
      </c>
      <c r="L16" s="31" t="n">
        <v>49113709.37</v>
      </c>
      <c r="M16" s="32" t="n">
        <f aca="false">L16/J16*100</f>
        <v>108.787894844096</v>
      </c>
      <c r="N16" s="32" t="n">
        <f aca="false">L16/K16*100</f>
        <v>99.8089920276705</v>
      </c>
      <c r="O16" s="33" t="n">
        <f aca="false">L16/I16</f>
        <v>0.951846386971378</v>
      </c>
      <c r="P16" s="36"/>
      <c r="Q16" s="39" t="s">
        <v>36</v>
      </c>
      <c r="R16" s="40"/>
    </row>
    <row r="17" customFormat="false" ht="90.75" hidden="false" customHeight="true" outlineLevel="0" collapsed="false">
      <c r="A17" s="21"/>
      <c r="B17" s="37" t="s">
        <v>37</v>
      </c>
      <c r="C17" s="37"/>
      <c r="D17" s="37"/>
      <c r="E17" s="37"/>
      <c r="F17" s="37"/>
      <c r="G17" s="37"/>
      <c r="H17" s="30" t="s">
        <v>38</v>
      </c>
      <c r="I17" s="31" t="n">
        <v>17583470.39</v>
      </c>
      <c r="J17" s="31" t="n">
        <v>19500000</v>
      </c>
      <c r="K17" s="31" t="n">
        <v>13045000</v>
      </c>
      <c r="L17" s="31" t="n">
        <v>13555080.43</v>
      </c>
      <c r="M17" s="32" t="n">
        <f aca="false">L17/J17*100</f>
        <v>69.513232974359</v>
      </c>
      <c r="N17" s="32" t="n">
        <f aca="false">L17/K17*100</f>
        <v>103.910160444615</v>
      </c>
      <c r="O17" s="33" t="n">
        <f aca="false">L17/I17</f>
        <v>0.770899039231129</v>
      </c>
      <c r="P17" s="36"/>
      <c r="Q17" s="39" t="s">
        <v>39</v>
      </c>
      <c r="R17" s="40"/>
    </row>
    <row r="18" customFormat="false" ht="51.75" hidden="false" customHeight="true" outlineLevel="0" collapsed="false">
      <c r="A18" s="21"/>
      <c r="B18" s="37" t="s">
        <v>40</v>
      </c>
      <c r="C18" s="37"/>
      <c r="D18" s="37"/>
      <c r="E18" s="37"/>
      <c r="F18" s="37"/>
      <c r="G18" s="37"/>
      <c r="H18" s="30" t="s">
        <v>41</v>
      </c>
      <c r="I18" s="31" t="n">
        <v>73.1</v>
      </c>
      <c r="J18" s="31" t="n">
        <v>3500</v>
      </c>
      <c r="K18" s="31" t="n">
        <v>30</v>
      </c>
      <c r="L18" s="31" t="n">
        <v>30</v>
      </c>
      <c r="M18" s="32" t="n">
        <f aca="false">L18/J18*100</f>
        <v>0.857142857142857</v>
      </c>
      <c r="N18" s="32" t="n">
        <f aca="false">L18/K18*100</f>
        <v>100</v>
      </c>
      <c r="O18" s="33" t="n">
        <f aca="false">L18/I18</f>
        <v>0.410396716826265</v>
      </c>
      <c r="P18" s="36"/>
      <c r="Q18" s="41" t="s">
        <v>42</v>
      </c>
      <c r="R18" s="41"/>
    </row>
    <row r="19" customFormat="false" ht="89.25" hidden="false" customHeight="true" outlineLevel="0" collapsed="false">
      <c r="A19" s="21"/>
      <c r="B19" s="37" t="s">
        <v>43</v>
      </c>
      <c r="C19" s="37"/>
      <c r="D19" s="37"/>
      <c r="E19" s="37"/>
      <c r="F19" s="37"/>
      <c r="G19" s="37"/>
      <c r="H19" s="30" t="s">
        <v>44</v>
      </c>
      <c r="I19" s="31" t="n">
        <v>4291051.66</v>
      </c>
      <c r="J19" s="31" t="n">
        <v>3560300</v>
      </c>
      <c r="K19" s="31" t="n">
        <v>2765300</v>
      </c>
      <c r="L19" s="31" t="n">
        <v>3367680.2</v>
      </c>
      <c r="M19" s="32" t="n">
        <f aca="false">L19/J19*100</f>
        <v>94.5897873774682</v>
      </c>
      <c r="N19" s="32" t="n">
        <f aca="false">L19/K19*100</f>
        <v>121.783538856544</v>
      </c>
      <c r="O19" s="33" t="n">
        <f aca="false">L19/I19</f>
        <v>0.784814648444479</v>
      </c>
      <c r="P19" s="36"/>
      <c r="Q19" s="39" t="s">
        <v>45</v>
      </c>
      <c r="R19" s="39" t="s">
        <v>46</v>
      </c>
    </row>
    <row r="20" customFormat="false" ht="33" hidden="false" customHeight="true" outlineLevel="0" collapsed="false">
      <c r="A20" s="21"/>
      <c r="B20" s="22" t="s">
        <v>47</v>
      </c>
      <c r="C20" s="22"/>
      <c r="D20" s="22"/>
      <c r="E20" s="22"/>
      <c r="F20" s="22"/>
      <c r="G20" s="22"/>
      <c r="H20" s="22" t="s">
        <v>48</v>
      </c>
      <c r="I20" s="23" t="n">
        <f aca="false">I16+I17+I18+I19</f>
        <v>73472951.82</v>
      </c>
      <c r="J20" s="23" t="n">
        <f aca="false">J16+J17+J18+J19</f>
        <v>68210100</v>
      </c>
      <c r="K20" s="23" t="n">
        <f aca="false">K16+K17+K18+K19</f>
        <v>65018030</v>
      </c>
      <c r="L20" s="23" t="n">
        <f aca="false">L16+L17+L18+L19</f>
        <v>66036500</v>
      </c>
      <c r="M20" s="24" t="n">
        <f aca="false">L20/J20*100</f>
        <v>96.8133751453231</v>
      </c>
      <c r="N20" s="24" t="n">
        <f aca="false">L20/K20*100</f>
        <v>101.56644241605</v>
      </c>
      <c r="O20" s="25" t="n">
        <f aca="false">L20/I20</f>
        <v>0.898786537960004</v>
      </c>
      <c r="P20" s="26" t="n">
        <f aca="false">L20/L8</f>
        <v>0.0767954227420317</v>
      </c>
      <c r="Q20" s="28"/>
      <c r="R20" s="28"/>
    </row>
    <row r="21" customFormat="false" ht="0.75" hidden="true" customHeight="true" outlineLevel="0" collapsed="false">
      <c r="A21" s="21"/>
      <c r="B21" s="42" t="s">
        <v>49</v>
      </c>
      <c r="C21" s="43" t="s">
        <v>50</v>
      </c>
      <c r="D21" s="44" t="s">
        <v>51</v>
      </c>
      <c r="E21" s="45" t="s">
        <v>52</v>
      </c>
      <c r="F21" s="30" t="s">
        <v>53</v>
      </c>
      <c r="G21" s="30" t="s">
        <v>54</v>
      </c>
      <c r="H21" s="30"/>
      <c r="I21" s="46"/>
      <c r="J21" s="46"/>
      <c r="K21" s="46" t="n">
        <v>1147</v>
      </c>
      <c r="L21" s="46"/>
      <c r="M21" s="24" t="e">
        <f aca="false">L21/J21*100</f>
        <v>#DIV/0!</v>
      </c>
      <c r="N21" s="24" t="n">
        <f aca="false">L21/K21*100</f>
        <v>0</v>
      </c>
      <c r="O21" s="47" t="e">
        <f aca="false">L21/I21</f>
        <v>#DIV/0!</v>
      </c>
      <c r="P21" s="48"/>
      <c r="Q21" s="49"/>
      <c r="R21" s="49"/>
    </row>
    <row r="22" customFormat="false" ht="15" hidden="true" customHeight="true" outlineLevel="0" collapsed="false">
      <c r="A22" s="21"/>
      <c r="B22" s="42"/>
      <c r="C22" s="43"/>
      <c r="D22" s="44"/>
      <c r="E22" s="45"/>
      <c r="F22" s="30" t="s">
        <v>55</v>
      </c>
      <c r="G22" s="30" t="s">
        <v>56</v>
      </c>
      <c r="H22" s="30"/>
      <c r="I22" s="46"/>
      <c r="J22" s="46"/>
      <c r="K22" s="46" t="n">
        <v>75.54</v>
      </c>
      <c r="L22" s="46"/>
      <c r="M22" s="24" t="e">
        <f aca="false">L22/J22*100</f>
        <v>#DIV/0!</v>
      </c>
      <c r="N22" s="24" t="n">
        <f aca="false">L22/K22*100</f>
        <v>0</v>
      </c>
      <c r="O22" s="47" t="e">
        <f aca="false">L22/I22</f>
        <v>#DIV/0!</v>
      </c>
      <c r="P22" s="48"/>
      <c r="Q22" s="49"/>
      <c r="R22" s="49"/>
    </row>
    <row r="23" customFormat="false" ht="15" hidden="true" customHeight="true" outlineLevel="0" collapsed="false">
      <c r="A23" s="21"/>
      <c r="B23" s="50" t="s">
        <v>57</v>
      </c>
      <c r="C23" s="50"/>
      <c r="D23" s="50"/>
      <c r="E23" s="50"/>
      <c r="F23" s="50"/>
      <c r="G23" s="50"/>
      <c r="H23" s="50"/>
      <c r="I23" s="51"/>
      <c r="J23" s="51" t="n">
        <v>0</v>
      </c>
      <c r="K23" s="51" t="n">
        <v>1222.54</v>
      </c>
      <c r="L23" s="51"/>
      <c r="M23" s="24" t="e">
        <f aca="false">L23/J23*100</f>
        <v>#DIV/0!</v>
      </c>
      <c r="N23" s="24" t="n">
        <f aca="false">L23/K23*100</f>
        <v>0</v>
      </c>
      <c r="O23" s="47" t="e">
        <f aca="false">L23/I23</f>
        <v>#DIV/0!</v>
      </c>
      <c r="P23" s="26"/>
      <c r="Q23" s="52"/>
      <c r="R23" s="52"/>
    </row>
    <row r="24" customFormat="false" ht="102.2" hidden="false" customHeight="true" outlineLevel="0" collapsed="false">
      <c r="A24" s="21"/>
      <c r="B24" s="53" t="s">
        <v>58</v>
      </c>
      <c r="C24" s="53"/>
      <c r="D24" s="53"/>
      <c r="E24" s="53"/>
      <c r="F24" s="53"/>
      <c r="G24" s="53"/>
      <c r="H24" s="54" t="s">
        <v>59</v>
      </c>
      <c r="I24" s="55" t="n">
        <v>0.58</v>
      </c>
      <c r="J24" s="55" t="n">
        <v>0</v>
      </c>
      <c r="K24" s="55" t="n">
        <v>0</v>
      </c>
      <c r="L24" s="55" t="n">
        <v>0</v>
      </c>
      <c r="M24" s="32" t="n">
        <v>0</v>
      </c>
      <c r="N24" s="32" t="n">
        <v>0</v>
      </c>
      <c r="O24" s="56" t="n">
        <f aca="false">L24/I24</f>
        <v>0</v>
      </c>
      <c r="P24" s="57"/>
      <c r="Q24" s="58" t="s">
        <v>60</v>
      </c>
      <c r="R24" s="58" t="s">
        <v>60</v>
      </c>
    </row>
    <row r="25" customFormat="false" ht="54.45" hidden="false" customHeight="true" outlineLevel="0" collapsed="false">
      <c r="A25" s="21"/>
      <c r="B25" s="53" t="s">
        <v>61</v>
      </c>
      <c r="C25" s="53"/>
      <c r="D25" s="53"/>
      <c r="E25" s="53"/>
      <c r="F25" s="53"/>
      <c r="G25" s="53"/>
      <c r="H25" s="54" t="s">
        <v>62</v>
      </c>
      <c r="I25" s="55" t="n">
        <v>0</v>
      </c>
      <c r="J25" s="55" t="n">
        <v>5708000</v>
      </c>
      <c r="K25" s="55" t="n">
        <v>5725825</v>
      </c>
      <c r="L25" s="55" t="n">
        <v>6278269.4</v>
      </c>
      <c r="M25" s="32" t="n">
        <f aca="false">L25/J25*100</f>
        <v>109.990704274702</v>
      </c>
      <c r="N25" s="32" t="n">
        <f aca="false">L25/K25*100</f>
        <v>109.648293477359</v>
      </c>
      <c r="O25" s="56" t="n">
        <v>0</v>
      </c>
      <c r="P25" s="57"/>
      <c r="Q25" s="59" t="s">
        <v>63</v>
      </c>
      <c r="R25" s="59" t="s">
        <v>63</v>
      </c>
    </row>
    <row r="26" customFormat="false" ht="69.75" hidden="false" customHeight="true" outlineLevel="0" collapsed="false">
      <c r="A26" s="21"/>
      <c r="B26" s="53" t="s">
        <v>64</v>
      </c>
      <c r="C26" s="53"/>
      <c r="D26" s="53"/>
      <c r="E26" s="53"/>
      <c r="F26" s="53"/>
      <c r="G26" s="53"/>
      <c r="H26" s="54" t="s">
        <v>65</v>
      </c>
      <c r="I26" s="55" t="n">
        <v>17825</v>
      </c>
      <c r="J26" s="55" t="n">
        <v>0</v>
      </c>
      <c r="K26" s="55" t="n">
        <v>-17825</v>
      </c>
      <c r="L26" s="55" t="n">
        <v>-17825</v>
      </c>
      <c r="M26" s="32" t="n">
        <v>0</v>
      </c>
      <c r="N26" s="32" t="n">
        <f aca="false">L26/K26*100</f>
        <v>100</v>
      </c>
      <c r="O26" s="56" t="n">
        <v>0</v>
      </c>
      <c r="P26" s="60"/>
      <c r="Q26" s="58" t="s">
        <v>66</v>
      </c>
      <c r="R26" s="58" t="s">
        <v>66</v>
      </c>
    </row>
    <row r="27" customFormat="false" ht="32.25" hidden="false" customHeight="true" outlineLevel="0" collapsed="false">
      <c r="A27" s="21"/>
      <c r="B27" s="22" t="s">
        <v>67</v>
      </c>
      <c r="C27" s="22"/>
      <c r="D27" s="22"/>
      <c r="E27" s="22"/>
      <c r="F27" s="22"/>
      <c r="G27" s="22"/>
      <c r="H27" s="22" t="s">
        <v>59</v>
      </c>
      <c r="I27" s="23" t="n">
        <f aca="false">I26+I24</f>
        <v>17825.58</v>
      </c>
      <c r="J27" s="23" t="n">
        <f aca="false">J26+J24+J25</f>
        <v>5708000</v>
      </c>
      <c r="K27" s="23" t="n">
        <f aca="false">K26+K24+K25</f>
        <v>5708000</v>
      </c>
      <c r="L27" s="23" t="n">
        <f aca="false">L26+L24+L25</f>
        <v>6260444.4</v>
      </c>
      <c r="M27" s="24" t="n">
        <f aca="false">L27/J27*100</f>
        <v>109.678423265592</v>
      </c>
      <c r="N27" s="24" t="n">
        <f aca="false">L27/K27*100</f>
        <v>109.678423265592</v>
      </c>
      <c r="O27" s="25" t="n">
        <v>0</v>
      </c>
      <c r="P27" s="26" t="n">
        <f aca="false">L27/L8</f>
        <v>0.00728042028652313</v>
      </c>
      <c r="Q27" s="28"/>
      <c r="R27" s="28"/>
    </row>
    <row r="28" customFormat="false" ht="15" hidden="true" customHeight="true" outlineLevel="0" collapsed="false">
      <c r="A28" s="21"/>
      <c r="B28" s="42" t="s">
        <v>49</v>
      </c>
      <c r="C28" s="43" t="s">
        <v>68</v>
      </c>
      <c r="D28" s="44" t="s">
        <v>69</v>
      </c>
      <c r="E28" s="45" t="s">
        <v>70</v>
      </c>
      <c r="F28" s="30" t="s">
        <v>53</v>
      </c>
      <c r="G28" s="30" t="s">
        <v>71</v>
      </c>
      <c r="H28" s="30"/>
      <c r="I28" s="46"/>
      <c r="J28" s="46" t="n">
        <v>2900000</v>
      </c>
      <c r="K28" s="46" t="n">
        <v>2853329.6</v>
      </c>
      <c r="L28" s="46"/>
      <c r="M28" s="61" t="n">
        <f aca="false">L28/J28*100</f>
        <v>0</v>
      </c>
      <c r="N28" s="62" t="n">
        <f aca="false">L28/K28*100</f>
        <v>0</v>
      </c>
      <c r="O28" s="47" t="e">
        <f aca="false">L28/I28</f>
        <v>#DIV/0!</v>
      </c>
      <c r="P28" s="48"/>
      <c r="Q28" s="49"/>
      <c r="R28" s="49"/>
    </row>
    <row r="29" customFormat="false" ht="15" hidden="true" customHeight="true" outlineLevel="0" collapsed="false">
      <c r="A29" s="21"/>
      <c r="B29" s="42"/>
      <c r="C29" s="43"/>
      <c r="D29" s="44"/>
      <c r="E29" s="45"/>
      <c r="F29" s="30" t="s">
        <v>72</v>
      </c>
      <c r="G29" s="30" t="s">
        <v>73</v>
      </c>
      <c r="H29" s="30"/>
      <c r="I29" s="46"/>
      <c r="J29" s="46"/>
      <c r="K29" s="46" t="n">
        <v>2870.4</v>
      </c>
      <c r="L29" s="46"/>
      <c r="M29" s="61" t="n">
        <v>0</v>
      </c>
      <c r="N29" s="62" t="n">
        <f aca="false">L29/K29*100</f>
        <v>0</v>
      </c>
      <c r="O29" s="47" t="e">
        <f aca="false">L29/I29</f>
        <v>#DIV/0!</v>
      </c>
      <c r="P29" s="48"/>
      <c r="Q29" s="49"/>
      <c r="R29" s="49"/>
    </row>
    <row r="30" customFormat="false" ht="0.75" hidden="true" customHeight="true" outlineLevel="0" collapsed="false">
      <c r="A30" s="21"/>
      <c r="B30" s="50" t="s">
        <v>74</v>
      </c>
      <c r="C30" s="50"/>
      <c r="D30" s="50"/>
      <c r="E30" s="50"/>
      <c r="F30" s="50"/>
      <c r="G30" s="50"/>
      <c r="H30" s="50"/>
      <c r="I30" s="51"/>
      <c r="J30" s="51" t="n">
        <f aca="false">J28</f>
        <v>2900000</v>
      </c>
      <c r="K30" s="51" t="n">
        <v>2856200</v>
      </c>
      <c r="L30" s="51"/>
      <c r="M30" s="63" t="n">
        <f aca="false">L30/J30*100</f>
        <v>0</v>
      </c>
      <c r="N30" s="63" t="n">
        <f aca="false">L30/K30*100</f>
        <v>0</v>
      </c>
      <c r="O30" s="47" t="e">
        <f aca="false">L30/I30</f>
        <v>#DIV/0!</v>
      </c>
      <c r="P30" s="26"/>
      <c r="Q30" s="52"/>
      <c r="R30" s="52"/>
    </row>
    <row r="31" customFormat="false" ht="24" hidden="true" customHeight="true" outlineLevel="0" collapsed="false">
      <c r="A31" s="21"/>
      <c r="B31" s="64" t="s">
        <v>75</v>
      </c>
      <c r="C31" s="64"/>
      <c r="D31" s="64"/>
      <c r="E31" s="64"/>
      <c r="F31" s="64"/>
      <c r="G31" s="64"/>
      <c r="H31" s="64"/>
      <c r="I31" s="65"/>
      <c r="J31" s="65" t="n">
        <f aca="false">J30</f>
        <v>2900000</v>
      </c>
      <c r="K31" s="65" t="n">
        <v>2856200</v>
      </c>
      <c r="L31" s="65"/>
      <c r="M31" s="66" t="n">
        <f aca="false">L31/J31*100</f>
        <v>0</v>
      </c>
      <c r="N31" s="66" t="n">
        <f aca="false">L31/K31*100</f>
        <v>0</v>
      </c>
      <c r="O31" s="67" t="e">
        <f aca="false">L31/I31</f>
        <v>#DIV/0!</v>
      </c>
      <c r="P31" s="34"/>
      <c r="Q31" s="68"/>
      <c r="R31" s="68"/>
    </row>
    <row r="32" customFormat="false" ht="15" hidden="true" customHeight="true" outlineLevel="0" collapsed="false">
      <c r="A32" s="21"/>
      <c r="B32" s="37" t="s">
        <v>49</v>
      </c>
      <c r="C32" s="37" t="s">
        <v>68</v>
      </c>
      <c r="D32" s="37" t="s">
        <v>76</v>
      </c>
      <c r="E32" s="37" t="s">
        <v>77</v>
      </c>
      <c r="F32" s="30" t="s">
        <v>78</v>
      </c>
      <c r="G32" s="30" t="s">
        <v>79</v>
      </c>
      <c r="H32" s="30"/>
      <c r="I32" s="46"/>
      <c r="J32" s="46" t="n">
        <v>10000</v>
      </c>
      <c r="K32" s="46" t="n">
        <v>0</v>
      </c>
      <c r="L32" s="46"/>
      <c r="M32" s="66" t="n">
        <f aca="false">L32/J32*100</f>
        <v>0</v>
      </c>
      <c r="N32" s="62" t="n">
        <v>0</v>
      </c>
      <c r="O32" s="67" t="e">
        <f aca="false">L32/I32</f>
        <v>#DIV/0!</v>
      </c>
      <c r="P32" s="36"/>
      <c r="Q32" s="69"/>
      <c r="R32" s="69"/>
    </row>
    <row r="33" customFormat="false" ht="15" hidden="true" customHeight="true" outlineLevel="0" collapsed="false">
      <c r="A33" s="21"/>
      <c r="B33" s="64" t="s">
        <v>80</v>
      </c>
      <c r="C33" s="64"/>
      <c r="D33" s="64"/>
      <c r="E33" s="64"/>
      <c r="F33" s="64"/>
      <c r="G33" s="64"/>
      <c r="H33" s="64"/>
      <c r="I33" s="65"/>
      <c r="J33" s="65" t="n">
        <f aca="false">J32</f>
        <v>10000</v>
      </c>
      <c r="K33" s="65" t="n">
        <v>0</v>
      </c>
      <c r="L33" s="65"/>
      <c r="M33" s="66" t="n">
        <f aca="false">L33/J33*100</f>
        <v>0</v>
      </c>
      <c r="N33" s="62" t="n">
        <v>0</v>
      </c>
      <c r="O33" s="67" t="n">
        <v>0</v>
      </c>
      <c r="P33" s="36"/>
      <c r="Q33" s="69"/>
      <c r="R33" s="69"/>
    </row>
    <row r="34" customFormat="false" ht="15" hidden="true" customHeight="true" outlineLevel="0" collapsed="false">
      <c r="A34" s="21"/>
      <c r="B34" s="37" t="s">
        <v>49</v>
      </c>
      <c r="C34" s="37" t="s">
        <v>68</v>
      </c>
      <c r="D34" s="37" t="s">
        <v>76</v>
      </c>
      <c r="E34" s="37" t="s">
        <v>81</v>
      </c>
      <c r="F34" s="30" t="s">
        <v>53</v>
      </c>
      <c r="G34" s="30" t="s">
        <v>82</v>
      </c>
      <c r="H34" s="30"/>
      <c r="I34" s="46"/>
      <c r="J34" s="46" t="n">
        <v>108000</v>
      </c>
      <c r="K34" s="46" t="n">
        <v>161800</v>
      </c>
      <c r="L34" s="46"/>
      <c r="M34" s="66" t="n">
        <f aca="false">L34/J34*100</f>
        <v>0</v>
      </c>
      <c r="N34" s="62" t="n">
        <f aca="false">L34/K34*100</f>
        <v>0</v>
      </c>
      <c r="O34" s="67" t="e">
        <f aca="false">L34/I34</f>
        <v>#DIV/0!</v>
      </c>
      <c r="P34" s="36"/>
      <c r="Q34" s="69"/>
      <c r="R34" s="69"/>
    </row>
    <row r="35" customFormat="false" ht="14.25" hidden="true" customHeight="true" outlineLevel="0" collapsed="false">
      <c r="A35" s="21"/>
      <c r="B35" s="64" t="s">
        <v>83</v>
      </c>
      <c r="C35" s="64"/>
      <c r="D35" s="64"/>
      <c r="E35" s="64"/>
      <c r="F35" s="64"/>
      <c r="G35" s="64"/>
      <c r="H35" s="64"/>
      <c r="I35" s="65"/>
      <c r="J35" s="65" t="n">
        <f aca="false">J34</f>
        <v>108000</v>
      </c>
      <c r="K35" s="65" t="n">
        <v>161800</v>
      </c>
      <c r="L35" s="65"/>
      <c r="M35" s="66" t="n">
        <f aca="false">L35/J35*100</f>
        <v>0</v>
      </c>
      <c r="N35" s="62" t="n">
        <f aca="false">L35/K35*100</f>
        <v>0</v>
      </c>
      <c r="O35" s="67" t="e">
        <f aca="false">L35/I35</f>
        <v>#DIV/0!</v>
      </c>
      <c r="P35" s="36"/>
      <c r="Q35" s="69"/>
      <c r="R35" s="69"/>
    </row>
    <row r="36" customFormat="false" ht="30.75" hidden="true" customHeight="true" outlineLevel="0" collapsed="false">
      <c r="A36" s="21"/>
      <c r="B36" s="70" t="s">
        <v>84</v>
      </c>
      <c r="C36" s="70"/>
      <c r="D36" s="70"/>
      <c r="E36" s="70"/>
      <c r="F36" s="70"/>
      <c r="G36" s="70"/>
      <c r="H36" s="70"/>
      <c r="I36" s="71"/>
      <c r="J36" s="71" t="n">
        <f aca="false">J33+J35</f>
        <v>118000</v>
      </c>
      <c r="K36" s="71" t="n">
        <v>161800</v>
      </c>
      <c r="L36" s="71"/>
      <c r="M36" s="72" t="n">
        <f aca="false">L36/J36*100</f>
        <v>0</v>
      </c>
      <c r="N36" s="73" t="n">
        <f aca="false">L36/K36*100</f>
        <v>0</v>
      </c>
      <c r="O36" s="47" t="e">
        <f aca="false">L36/I36</f>
        <v>#DIV/0!</v>
      </c>
      <c r="P36" s="74"/>
      <c r="Q36" s="75"/>
      <c r="R36" s="75"/>
    </row>
    <row r="37" customFormat="false" ht="92.25" hidden="false" customHeight="true" outlineLevel="0" collapsed="false">
      <c r="A37" s="21"/>
      <c r="B37" s="22" t="s">
        <v>85</v>
      </c>
      <c r="C37" s="22"/>
      <c r="D37" s="22"/>
      <c r="E37" s="22"/>
      <c r="F37" s="22"/>
      <c r="G37" s="22"/>
      <c r="H37" s="76" t="s">
        <v>86</v>
      </c>
      <c r="I37" s="23" t="n">
        <v>4061957.29</v>
      </c>
      <c r="J37" s="23" t="n">
        <v>3342400</v>
      </c>
      <c r="K37" s="23" t="n">
        <v>3626400</v>
      </c>
      <c r="L37" s="23" t="n">
        <v>3835052.39</v>
      </c>
      <c r="M37" s="24" t="n">
        <f aca="false">L37/J37*100</f>
        <v>114.739480313547</v>
      </c>
      <c r="N37" s="24" t="n">
        <f aca="false">L37/K37*100</f>
        <v>105.753705879109</v>
      </c>
      <c r="O37" s="25" t="n">
        <f aca="false">L37/I37</f>
        <v>0.944139023677425</v>
      </c>
      <c r="P37" s="26" t="n">
        <f aca="false">L37/L8</f>
        <v>0.0044598740019215</v>
      </c>
      <c r="Q37" s="77" t="s">
        <v>87</v>
      </c>
      <c r="R37" s="77" t="s">
        <v>87</v>
      </c>
      <c r="T37" s="78"/>
    </row>
    <row r="38" customFormat="false" ht="27" hidden="false" customHeight="true" outlineLevel="0" collapsed="false">
      <c r="A38" s="21"/>
      <c r="B38" s="14" t="s">
        <v>88</v>
      </c>
      <c r="C38" s="14"/>
      <c r="D38" s="14"/>
      <c r="E38" s="14"/>
      <c r="F38" s="14"/>
      <c r="G38" s="14"/>
      <c r="H38" s="14"/>
      <c r="I38" s="79" t="n">
        <f aca="false">I43+I44+I45+I49+I50+I51</f>
        <v>113839399.95</v>
      </c>
      <c r="J38" s="79" t="n">
        <f aca="false">J43+J44+J45+J49+J50</f>
        <v>62947100</v>
      </c>
      <c r="K38" s="79" t="n">
        <f aca="false">K43+K44+K45+K49+K50+K51</f>
        <v>119482903.19</v>
      </c>
      <c r="L38" s="79" t="n">
        <f aca="false">L43+L44+L45+L49+L50+L51</f>
        <v>128374430.07</v>
      </c>
      <c r="M38" s="17" t="n">
        <f aca="false">L38/J38*100</f>
        <v>203.940181628701</v>
      </c>
      <c r="N38" s="17" t="n">
        <f aca="false">L38/K38*100</f>
        <v>107.441672944506</v>
      </c>
      <c r="O38" s="18" t="n">
        <f aca="false">L38/I38</f>
        <v>1.12768013645877</v>
      </c>
      <c r="P38" s="19" t="n">
        <f aca="false">L38/L8</f>
        <v>0.149289690193954</v>
      </c>
      <c r="Q38" s="80"/>
      <c r="R38" s="80"/>
    </row>
    <row r="39" customFormat="false" ht="126.1" hidden="false" customHeight="true" outlineLevel="0" collapsed="false">
      <c r="A39" s="21"/>
      <c r="B39" s="81" t="s">
        <v>89</v>
      </c>
      <c r="C39" s="81"/>
      <c r="D39" s="81"/>
      <c r="E39" s="81"/>
      <c r="F39" s="81"/>
      <c r="G39" s="81"/>
      <c r="H39" s="82" t="s">
        <v>90</v>
      </c>
      <c r="I39" s="31" t="n">
        <v>299779.03</v>
      </c>
      <c r="J39" s="31" t="n">
        <v>200000</v>
      </c>
      <c r="K39" s="31" t="n">
        <v>291000</v>
      </c>
      <c r="L39" s="31" t="n">
        <v>292107.39</v>
      </c>
      <c r="M39" s="32" t="n">
        <f aca="false">L39/J39*100</f>
        <v>146.053695</v>
      </c>
      <c r="N39" s="32" t="n">
        <f aca="false">L39/K39*100</f>
        <v>100.380546391753</v>
      </c>
      <c r="O39" s="33" t="n">
        <f aca="false">L39/I39</f>
        <v>0.97440901720177</v>
      </c>
      <c r="P39" s="36"/>
      <c r="Q39" s="83" t="s">
        <v>91</v>
      </c>
      <c r="R39" s="40"/>
    </row>
    <row r="40" customFormat="false" ht="51" hidden="false" customHeight="true" outlineLevel="0" collapsed="false">
      <c r="A40" s="21"/>
      <c r="B40" s="81" t="s">
        <v>92</v>
      </c>
      <c r="C40" s="81"/>
      <c r="D40" s="81"/>
      <c r="E40" s="81"/>
      <c r="F40" s="81"/>
      <c r="G40" s="81"/>
      <c r="H40" s="82" t="s">
        <v>93</v>
      </c>
      <c r="I40" s="31" t="n">
        <v>38561316.62</v>
      </c>
      <c r="J40" s="31" t="n">
        <v>20517000</v>
      </c>
      <c r="K40" s="31" t="n">
        <v>30407000</v>
      </c>
      <c r="L40" s="31" t="n">
        <v>30324948.29</v>
      </c>
      <c r="M40" s="32" t="n">
        <f aca="false">L40/J40*100</f>
        <v>147.804007847151</v>
      </c>
      <c r="N40" s="32" t="n">
        <f aca="false">L40/K40*100</f>
        <v>99.7301551945276</v>
      </c>
      <c r="O40" s="33" t="n">
        <f aca="false">L40/I40</f>
        <v>0.786408529273916</v>
      </c>
      <c r="P40" s="36"/>
      <c r="Q40" s="84" t="s">
        <v>94</v>
      </c>
      <c r="R40" s="39" t="s">
        <v>94</v>
      </c>
    </row>
    <row r="41" customFormat="false" ht="90.25" hidden="false" customHeight="true" outlineLevel="0" collapsed="false">
      <c r="A41" s="21"/>
      <c r="B41" s="81" t="s">
        <v>95</v>
      </c>
      <c r="C41" s="81"/>
      <c r="D41" s="81"/>
      <c r="E41" s="81"/>
      <c r="F41" s="81"/>
      <c r="G41" s="81"/>
      <c r="H41" s="82" t="s">
        <v>96</v>
      </c>
      <c r="I41" s="31" t="n">
        <v>1108504.69</v>
      </c>
      <c r="J41" s="31" t="n">
        <v>95100</v>
      </c>
      <c r="K41" s="31" t="n">
        <v>2097900</v>
      </c>
      <c r="L41" s="31" t="n">
        <v>2097934.28</v>
      </c>
      <c r="M41" s="32" t="s">
        <v>97</v>
      </c>
      <c r="N41" s="32" t="n">
        <f aca="false">L41/K41*100</f>
        <v>100.001634014967</v>
      </c>
      <c r="O41" s="33" t="n">
        <f aca="false">L41/I41</f>
        <v>1.89258042742246</v>
      </c>
      <c r="P41" s="36"/>
      <c r="Q41" s="85" t="s">
        <v>98</v>
      </c>
      <c r="R41" s="86"/>
    </row>
    <row r="42" customFormat="false" ht="51" hidden="false" customHeight="true" outlineLevel="0" collapsed="false">
      <c r="A42" s="21"/>
      <c r="B42" s="81" t="s">
        <v>99</v>
      </c>
      <c r="C42" s="81"/>
      <c r="D42" s="81"/>
      <c r="E42" s="81"/>
      <c r="F42" s="81"/>
      <c r="G42" s="81"/>
      <c r="H42" s="82" t="s">
        <v>100</v>
      </c>
      <c r="I42" s="31" t="n">
        <v>3021209.5</v>
      </c>
      <c r="J42" s="31" t="n">
        <v>2100000</v>
      </c>
      <c r="K42" s="31" t="n">
        <v>2100000</v>
      </c>
      <c r="L42" s="31" t="n">
        <v>2031778.69</v>
      </c>
      <c r="M42" s="32" t="n">
        <f aca="false">L42/J42*100</f>
        <v>96.7513661904762</v>
      </c>
      <c r="N42" s="32" t="n">
        <f aca="false">L42/K42*100</f>
        <v>96.7513661904762</v>
      </c>
      <c r="O42" s="33" t="n">
        <f aca="false">L42/I42</f>
        <v>0.672505064610713</v>
      </c>
      <c r="P42" s="36"/>
      <c r="Q42" s="87"/>
      <c r="R42" s="86"/>
    </row>
    <row r="43" customFormat="false" ht="59.25" hidden="false" customHeight="true" outlineLevel="0" collapsed="false">
      <c r="A43" s="21"/>
      <c r="B43" s="50" t="s">
        <v>101</v>
      </c>
      <c r="C43" s="50"/>
      <c r="D43" s="50"/>
      <c r="E43" s="50"/>
      <c r="F43" s="50"/>
      <c r="G43" s="50"/>
      <c r="H43" s="88" t="s">
        <v>102</v>
      </c>
      <c r="I43" s="23" t="n">
        <f aca="false">I39+I40+I41+I42</f>
        <v>42990809.84</v>
      </c>
      <c r="J43" s="23" t="n">
        <f aca="false">J39+J40+J41+J42</f>
        <v>22912100</v>
      </c>
      <c r="K43" s="23" t="n">
        <f aca="false">K39+K40+K41+K42</f>
        <v>34895900</v>
      </c>
      <c r="L43" s="23" t="n">
        <f aca="false">L39+L40+L41+L42</f>
        <v>34746768.65</v>
      </c>
      <c r="M43" s="24" t="n">
        <f aca="false">L43/J43*100</f>
        <v>151.652483403966</v>
      </c>
      <c r="N43" s="24" t="n">
        <f aca="false">L43/K43*100</f>
        <v>99.5726393358532</v>
      </c>
      <c r="O43" s="25" t="n">
        <f aca="false">L43/I43</f>
        <v>0.808237127407414</v>
      </c>
      <c r="P43" s="26" t="n">
        <f aca="false">L43/L8</f>
        <v>0.0404078469845665</v>
      </c>
      <c r="Q43" s="89" t="s">
        <v>103</v>
      </c>
      <c r="R43" s="89"/>
    </row>
    <row r="44" customFormat="false" ht="161.15" hidden="false" customHeight="true" outlineLevel="0" collapsed="false">
      <c r="A44" s="21"/>
      <c r="B44" s="90" t="s">
        <v>104</v>
      </c>
      <c r="C44" s="90"/>
      <c r="D44" s="90"/>
      <c r="E44" s="90"/>
      <c r="F44" s="90"/>
      <c r="G44" s="90"/>
      <c r="H44" s="88" t="s">
        <v>105</v>
      </c>
      <c r="I44" s="23" t="n">
        <v>3732993.67</v>
      </c>
      <c r="J44" s="23" t="n">
        <v>4822500</v>
      </c>
      <c r="K44" s="23" t="n">
        <v>10068831.57</v>
      </c>
      <c r="L44" s="23" t="n">
        <v>10227658.02</v>
      </c>
      <c r="M44" s="24" t="n">
        <f aca="false">L44/J44*100</f>
        <v>212.082074027994</v>
      </c>
      <c r="N44" s="24" t="n">
        <f aca="false">L44/K44*100</f>
        <v>101.57740696024</v>
      </c>
      <c r="O44" s="25" t="n">
        <f aca="false">L44/I44</f>
        <v>2.73980052583373</v>
      </c>
      <c r="P44" s="26" t="n">
        <f aca="false">L44/L8</f>
        <v>0.0118939877387025</v>
      </c>
      <c r="Q44" s="91" t="s">
        <v>106</v>
      </c>
      <c r="R44" s="92"/>
    </row>
    <row r="45" customFormat="false" ht="60.4" hidden="false" customHeight="true" outlineLevel="0" collapsed="false">
      <c r="A45" s="21"/>
      <c r="B45" s="50" t="s">
        <v>107</v>
      </c>
      <c r="C45" s="50"/>
      <c r="D45" s="50"/>
      <c r="E45" s="50"/>
      <c r="F45" s="50"/>
      <c r="G45" s="50"/>
      <c r="H45" s="88" t="s">
        <v>108</v>
      </c>
      <c r="I45" s="23" t="n">
        <v>9257562.61</v>
      </c>
      <c r="J45" s="23" t="n">
        <v>8522500</v>
      </c>
      <c r="K45" s="23" t="n">
        <v>10498034</v>
      </c>
      <c r="L45" s="23" t="n">
        <v>12308897.27</v>
      </c>
      <c r="M45" s="24" t="n">
        <f aca="false">L45/J45*100</f>
        <v>144.428246054561</v>
      </c>
      <c r="N45" s="24" t="n">
        <f aca="false">L45/K45*100</f>
        <v>117.249546629397</v>
      </c>
      <c r="O45" s="25" t="n">
        <f aca="false">L45/I45</f>
        <v>1.32960453939614</v>
      </c>
      <c r="P45" s="26" t="n">
        <f aca="false">L45/L8</f>
        <v>0.0143143105606428</v>
      </c>
      <c r="Q45" s="91" t="s">
        <v>109</v>
      </c>
      <c r="R45" s="91" t="s">
        <v>109</v>
      </c>
    </row>
    <row r="46" customFormat="false" ht="91" hidden="false" customHeight="true" outlineLevel="0" collapsed="false">
      <c r="A46" s="21"/>
      <c r="B46" s="37" t="s">
        <v>110</v>
      </c>
      <c r="C46" s="37"/>
      <c r="D46" s="37"/>
      <c r="E46" s="37"/>
      <c r="F46" s="37"/>
      <c r="G46" s="37"/>
      <c r="H46" s="30" t="s">
        <v>111</v>
      </c>
      <c r="I46" s="31" t="n">
        <v>44394618.04</v>
      </c>
      <c r="J46" s="31" t="n">
        <v>25725000</v>
      </c>
      <c r="K46" s="31" t="n">
        <v>48168000</v>
      </c>
      <c r="L46" s="31" t="n">
        <v>52761356.86</v>
      </c>
      <c r="M46" s="32" t="n">
        <f aca="false">L46/J46*100</f>
        <v>205.097597123421</v>
      </c>
      <c r="N46" s="32" t="n">
        <f aca="false">L46/K46*100</f>
        <v>109.536117048663</v>
      </c>
      <c r="O46" s="33" t="n">
        <f aca="false">L46/I46</f>
        <v>1.18846290810434</v>
      </c>
      <c r="P46" s="36"/>
      <c r="Q46" s="93" t="s">
        <v>112</v>
      </c>
      <c r="R46" s="93" t="s">
        <v>112</v>
      </c>
    </row>
    <row r="47" customFormat="false" ht="58.95" hidden="false" customHeight="true" outlineLevel="0" collapsed="false">
      <c r="A47" s="21"/>
      <c r="B47" s="29" t="s">
        <v>113</v>
      </c>
      <c r="C47" s="29"/>
      <c r="D47" s="29"/>
      <c r="E47" s="29"/>
      <c r="F47" s="29"/>
      <c r="G47" s="29"/>
      <c r="H47" s="30" t="s">
        <v>114</v>
      </c>
      <c r="I47" s="31" t="n">
        <v>3413136.65</v>
      </c>
      <c r="J47" s="31" t="n">
        <v>500000</v>
      </c>
      <c r="K47" s="31" t="n">
        <v>6694563</v>
      </c>
      <c r="L47" s="31" t="n">
        <v>7175222.53</v>
      </c>
      <c r="M47" s="32" t="s">
        <v>115</v>
      </c>
      <c r="N47" s="32" t="n">
        <f aca="false">L47/K47*100</f>
        <v>107.17984922989</v>
      </c>
      <c r="O47" s="33" t="n">
        <f aca="false">L47/I47</f>
        <v>2.10223711084055</v>
      </c>
      <c r="P47" s="36"/>
      <c r="Q47" s="35" t="s">
        <v>116</v>
      </c>
      <c r="R47" s="94"/>
    </row>
    <row r="48" customFormat="false" ht="38.05" hidden="false" customHeight="true" outlineLevel="0" collapsed="false">
      <c r="A48" s="21"/>
      <c r="B48" s="29" t="s">
        <v>117</v>
      </c>
      <c r="C48" s="29"/>
      <c r="D48" s="29"/>
      <c r="E48" s="29"/>
      <c r="F48" s="29"/>
      <c r="G48" s="29"/>
      <c r="H48" s="30" t="s">
        <v>118</v>
      </c>
      <c r="I48" s="31" t="n">
        <v>561615.19</v>
      </c>
      <c r="J48" s="31" t="n">
        <v>465000</v>
      </c>
      <c r="K48" s="31" t="n">
        <v>831024.65</v>
      </c>
      <c r="L48" s="31" t="n">
        <v>915627.73</v>
      </c>
      <c r="M48" s="32" t="n">
        <f aca="false">L48/J48*100</f>
        <v>196.909189247312</v>
      </c>
      <c r="N48" s="32" t="n">
        <f aca="false">L48/K48*100</f>
        <v>110.180574066004</v>
      </c>
      <c r="O48" s="33" t="n">
        <f aca="false">L48/I48</f>
        <v>1.63034715994772</v>
      </c>
      <c r="P48" s="36"/>
      <c r="Q48" s="35" t="s">
        <v>119</v>
      </c>
      <c r="R48" s="94"/>
    </row>
    <row r="49" customFormat="false" ht="45" hidden="false" customHeight="true" outlineLevel="0" collapsed="false">
      <c r="A49" s="21"/>
      <c r="B49" s="50" t="s">
        <v>120</v>
      </c>
      <c r="C49" s="50"/>
      <c r="D49" s="50"/>
      <c r="E49" s="50"/>
      <c r="F49" s="50"/>
      <c r="G49" s="50"/>
      <c r="H49" s="22" t="s">
        <v>111</v>
      </c>
      <c r="I49" s="23" t="n">
        <f aca="false">I46+I47+I48</f>
        <v>48369369.88</v>
      </c>
      <c r="J49" s="23" t="n">
        <f aca="false">J46+J47+J48</f>
        <v>26690000</v>
      </c>
      <c r="K49" s="23" t="n">
        <f aca="false">K46+K47+K48</f>
        <v>55693587.65</v>
      </c>
      <c r="L49" s="23" t="n">
        <f aca="false">L46+L47+L48</f>
        <v>60852207.12</v>
      </c>
      <c r="M49" s="24" t="n">
        <f aca="false">L49/J49*100</f>
        <v>227.996279955039</v>
      </c>
      <c r="N49" s="24" t="n">
        <f aca="false">L49/K49*100</f>
        <v>109.262501640977</v>
      </c>
      <c r="O49" s="25" t="n">
        <f aca="false">L49/I49</f>
        <v>1.25807318290416</v>
      </c>
      <c r="P49" s="26" t="n">
        <f aca="false">L49/L8</f>
        <v>0.0707664847556438</v>
      </c>
      <c r="Q49" s="95"/>
      <c r="R49" s="27"/>
    </row>
    <row r="50" customFormat="false" ht="96.75" hidden="false" customHeight="true" outlineLevel="0" collapsed="false">
      <c r="A50" s="21"/>
      <c r="B50" s="50" t="s">
        <v>121</v>
      </c>
      <c r="C50" s="50"/>
      <c r="D50" s="50"/>
      <c r="E50" s="50"/>
      <c r="F50" s="50"/>
      <c r="G50" s="50"/>
      <c r="H50" s="96" t="s">
        <v>122</v>
      </c>
      <c r="I50" s="23" t="n">
        <v>9414564.65</v>
      </c>
      <c r="J50" s="23" t="n">
        <v>0</v>
      </c>
      <c r="K50" s="23" t="n">
        <v>8326549.97</v>
      </c>
      <c r="L50" s="23" t="n">
        <v>10228854.01</v>
      </c>
      <c r="M50" s="24" t="n">
        <v>0</v>
      </c>
      <c r="N50" s="24" t="n">
        <f aca="false">L50/K50*100</f>
        <v>122.846245406007</v>
      </c>
      <c r="O50" s="25" t="n">
        <f aca="false">L50/I50</f>
        <v>1.08649251349079</v>
      </c>
      <c r="P50" s="26" t="n">
        <f aca="false">L50/L8</f>
        <v>0.0118953785840327</v>
      </c>
      <c r="Q50" s="89" t="s">
        <v>123</v>
      </c>
      <c r="R50" s="89" t="s">
        <v>124</v>
      </c>
    </row>
    <row r="51" customFormat="false" ht="171.6" hidden="false" customHeight="true" outlineLevel="0" collapsed="false">
      <c r="A51" s="21"/>
      <c r="B51" s="50" t="s">
        <v>125</v>
      </c>
      <c r="C51" s="50"/>
      <c r="D51" s="50"/>
      <c r="E51" s="50"/>
      <c r="F51" s="50"/>
      <c r="G51" s="50"/>
      <c r="H51" s="96" t="s">
        <v>126</v>
      </c>
      <c r="I51" s="23" t="n">
        <v>74099.3</v>
      </c>
      <c r="J51" s="23" t="n">
        <v>0</v>
      </c>
      <c r="K51" s="23" t="n">
        <v>0</v>
      </c>
      <c r="L51" s="23" t="n">
        <v>10045</v>
      </c>
      <c r="M51" s="24" t="n">
        <v>0</v>
      </c>
      <c r="N51" s="24" t="n">
        <v>0</v>
      </c>
      <c r="O51" s="25" t="n">
        <f aca="false">L51/I51</f>
        <v>0.135561334587506</v>
      </c>
      <c r="P51" s="26" t="n">
        <f aca="false">L51/L8</f>
        <v>1.16815703655359E-005</v>
      </c>
      <c r="Q51" s="97" t="s">
        <v>127</v>
      </c>
      <c r="R51" s="98"/>
    </row>
    <row r="52" customFormat="false" ht="22.5" hidden="false" customHeight="true" outlineLevel="0" collapsed="false">
      <c r="A52" s="21"/>
      <c r="B52" s="50" t="s">
        <v>128</v>
      </c>
      <c r="C52" s="50"/>
      <c r="D52" s="50"/>
      <c r="E52" s="50"/>
      <c r="F52" s="50"/>
      <c r="G52" s="50"/>
      <c r="H52" s="22" t="s">
        <v>129</v>
      </c>
      <c r="I52" s="23" t="n">
        <f aca="false">I53+I58+I59</f>
        <v>2550538363.17</v>
      </c>
      <c r="J52" s="23" t="n">
        <f aca="false">J53+J58+J59</f>
        <v>3556535200</v>
      </c>
      <c r="K52" s="23" t="n">
        <f aca="false">K53+K58+K59</f>
        <v>3037090371.86</v>
      </c>
      <c r="L52" s="23" t="n">
        <f aca="false">L53+L58+L59</f>
        <v>2729273736.24</v>
      </c>
      <c r="M52" s="24" t="n">
        <f aca="false">L52/J52*100</f>
        <v>76.7396801313818</v>
      </c>
      <c r="N52" s="24" t="n">
        <f aca="false">L52/K52*100</f>
        <v>89.8647521828109</v>
      </c>
      <c r="O52" s="25" t="n">
        <f aca="false">L52/I52</f>
        <v>1.07007750820413</v>
      </c>
      <c r="P52" s="26"/>
      <c r="Q52" s="99"/>
      <c r="R52" s="99"/>
    </row>
    <row r="53" customFormat="false" ht="26.25" hidden="false" customHeight="true" outlineLevel="0" collapsed="false">
      <c r="A53" s="2"/>
      <c r="B53" s="100" t="s">
        <v>130</v>
      </c>
      <c r="C53" s="100"/>
      <c r="D53" s="100"/>
      <c r="E53" s="100"/>
      <c r="F53" s="100"/>
      <c r="G53" s="100"/>
      <c r="H53" s="101" t="s">
        <v>131</v>
      </c>
      <c r="I53" s="102" t="n">
        <f aca="false">I54+I55+I56+I57</f>
        <v>2511064274.33</v>
      </c>
      <c r="J53" s="102" t="n">
        <f aca="false">J54+J55+J56+J57</f>
        <v>3556535200</v>
      </c>
      <c r="K53" s="102" t="n">
        <f aca="false">K54+K55+K56+K57</f>
        <v>3007470241.07</v>
      </c>
      <c r="L53" s="102" t="n">
        <f aca="false">L54+L55+L56+L57</f>
        <v>2699689089.51</v>
      </c>
      <c r="M53" s="24" t="n">
        <f aca="false">L53/J53*100</f>
        <v>75.9078411345402</v>
      </c>
      <c r="N53" s="24" t="n">
        <f aca="false">L53/K53*100</f>
        <v>89.7661114860941</v>
      </c>
      <c r="O53" s="25" t="n">
        <f aca="false">L53/I53</f>
        <v>1.07511747791893</v>
      </c>
      <c r="P53" s="26"/>
      <c r="Q53" s="103"/>
      <c r="R53" s="103"/>
    </row>
    <row r="54" customFormat="false" ht="113.4" hidden="false" customHeight="true" outlineLevel="0" collapsed="false">
      <c r="A54" s="2"/>
      <c r="B54" s="37" t="s">
        <v>132</v>
      </c>
      <c r="C54" s="37"/>
      <c r="D54" s="37"/>
      <c r="E54" s="37"/>
      <c r="F54" s="37"/>
      <c r="G54" s="37"/>
      <c r="H54" s="104" t="s">
        <v>133</v>
      </c>
      <c r="I54" s="105" t="n">
        <v>641364200</v>
      </c>
      <c r="J54" s="105" t="n">
        <v>488156500</v>
      </c>
      <c r="K54" s="105" t="n">
        <v>535272000</v>
      </c>
      <c r="L54" s="105" t="n">
        <v>535272000</v>
      </c>
      <c r="M54" s="106" t="n">
        <f aca="false">L54/J54*100</f>
        <v>109.651720298716</v>
      </c>
      <c r="N54" s="106" t="n">
        <f aca="false">L54/K54*100</f>
        <v>100</v>
      </c>
      <c r="O54" s="56" t="n">
        <f aca="false">L54/I54</f>
        <v>0.834583533037859</v>
      </c>
      <c r="P54" s="57"/>
      <c r="Q54" s="107" t="s">
        <v>134</v>
      </c>
      <c r="R54" s="108"/>
    </row>
    <row r="55" customFormat="false" ht="114.9" hidden="false" customHeight="true" outlineLevel="0" collapsed="false">
      <c r="A55" s="2"/>
      <c r="B55" s="29" t="s">
        <v>135</v>
      </c>
      <c r="C55" s="29"/>
      <c r="D55" s="29"/>
      <c r="E55" s="29"/>
      <c r="F55" s="29"/>
      <c r="G55" s="29"/>
      <c r="H55" s="104" t="s">
        <v>136</v>
      </c>
      <c r="I55" s="105" t="n">
        <v>398710802.21</v>
      </c>
      <c r="J55" s="105" t="n">
        <v>1477180700</v>
      </c>
      <c r="K55" s="105" t="n">
        <v>789376689.15</v>
      </c>
      <c r="L55" s="105" t="n">
        <v>483496292</v>
      </c>
      <c r="M55" s="106" t="n">
        <f aca="false">L55/J55*100</f>
        <v>32.7310187575562</v>
      </c>
      <c r="N55" s="106" t="n">
        <f aca="false">L55/K55*100</f>
        <v>61.2503889012264</v>
      </c>
      <c r="O55" s="56" t="n">
        <f aca="false">L55/I55</f>
        <v>1.21264909132144</v>
      </c>
      <c r="P55" s="109"/>
      <c r="Q55" s="107" t="s">
        <v>137</v>
      </c>
      <c r="R55" s="107" t="s">
        <v>137</v>
      </c>
    </row>
    <row r="56" customFormat="false" ht="115.65" hidden="false" customHeight="true" outlineLevel="0" collapsed="false">
      <c r="A56" s="2"/>
      <c r="B56" s="37" t="s">
        <v>138</v>
      </c>
      <c r="C56" s="37"/>
      <c r="D56" s="37"/>
      <c r="E56" s="37"/>
      <c r="F56" s="37"/>
      <c r="G56" s="37"/>
      <c r="H56" s="104" t="s">
        <v>139</v>
      </c>
      <c r="I56" s="105" t="n">
        <v>1273967775.96</v>
      </c>
      <c r="J56" s="105" t="n">
        <v>1435195600</v>
      </c>
      <c r="K56" s="105" t="n">
        <v>1402991700</v>
      </c>
      <c r="L56" s="105" t="n">
        <v>1402721587.91</v>
      </c>
      <c r="M56" s="106" t="n">
        <f aca="false">L56/J56*100</f>
        <v>97.7373110612937</v>
      </c>
      <c r="N56" s="106" t="n">
        <f aca="false">L56/K56*100</f>
        <v>99.9807474206726</v>
      </c>
      <c r="O56" s="56" t="n">
        <f aca="false">L56/I56</f>
        <v>1.10106520304486</v>
      </c>
      <c r="P56" s="110"/>
      <c r="Q56" s="107" t="s">
        <v>140</v>
      </c>
      <c r="R56" s="107" t="s">
        <v>140</v>
      </c>
    </row>
    <row r="57" customFormat="false" ht="117.9" hidden="false" customHeight="true" outlineLevel="0" collapsed="false">
      <c r="A57" s="2"/>
      <c r="B57" s="37" t="s">
        <v>141</v>
      </c>
      <c r="C57" s="37"/>
      <c r="D57" s="37"/>
      <c r="E57" s="37"/>
      <c r="F57" s="37"/>
      <c r="G57" s="37"/>
      <c r="H57" s="104" t="s">
        <v>142</v>
      </c>
      <c r="I57" s="105" t="n">
        <v>197021496.16</v>
      </c>
      <c r="J57" s="105" t="n">
        <v>156002400</v>
      </c>
      <c r="K57" s="105" t="n">
        <v>279829851.92</v>
      </c>
      <c r="L57" s="105" t="n">
        <v>278199209.6</v>
      </c>
      <c r="M57" s="106" t="n">
        <f aca="false">L57/J57*100</f>
        <v>178.330083126926</v>
      </c>
      <c r="N57" s="106" t="n">
        <f aca="false">L57/K57*100</f>
        <v>99.4172736365289</v>
      </c>
      <c r="O57" s="56" t="n">
        <f aca="false">L57/I57</f>
        <v>1.41202465224442</v>
      </c>
      <c r="P57" s="110"/>
      <c r="Q57" s="107" t="s">
        <v>143</v>
      </c>
      <c r="R57" s="107" t="s">
        <v>143</v>
      </c>
    </row>
    <row r="58" customFormat="false" ht="38.25" hidden="false" customHeight="true" outlineLevel="0" collapsed="false">
      <c r="A58" s="2"/>
      <c r="B58" s="50" t="s">
        <v>144</v>
      </c>
      <c r="C58" s="50"/>
      <c r="D58" s="50"/>
      <c r="E58" s="50"/>
      <c r="F58" s="50"/>
      <c r="G58" s="50"/>
      <c r="H58" s="101" t="s">
        <v>145</v>
      </c>
      <c r="I58" s="111" t="n">
        <v>43569737</v>
      </c>
      <c r="J58" s="111" t="n">
        <v>0</v>
      </c>
      <c r="K58" s="111" t="n">
        <v>43253337</v>
      </c>
      <c r="L58" s="111" t="n">
        <v>43253337</v>
      </c>
      <c r="M58" s="24" t="n">
        <v>0</v>
      </c>
      <c r="N58" s="24" t="n">
        <f aca="false">L58/K58*100</f>
        <v>100</v>
      </c>
      <c r="O58" s="25" t="n">
        <f aca="false">L58/I58</f>
        <v>0.992738078726525</v>
      </c>
      <c r="P58" s="112"/>
      <c r="Q58" s="113" t="s">
        <v>146</v>
      </c>
      <c r="R58" s="113" t="s">
        <v>146</v>
      </c>
    </row>
    <row r="59" customFormat="false" ht="52.5" hidden="false" customHeight="true" outlineLevel="0" collapsed="false">
      <c r="A59" s="2"/>
      <c r="B59" s="50" t="s">
        <v>147</v>
      </c>
      <c r="C59" s="50"/>
      <c r="D59" s="50"/>
      <c r="E59" s="50"/>
      <c r="F59" s="50"/>
      <c r="G59" s="50"/>
      <c r="H59" s="101" t="s">
        <v>148</v>
      </c>
      <c r="I59" s="111" t="n">
        <v>-4095648.16</v>
      </c>
      <c r="J59" s="111" t="n">
        <v>0</v>
      </c>
      <c r="K59" s="111" t="n">
        <v>-13633206.21</v>
      </c>
      <c r="L59" s="111" t="n">
        <v>-13668690.27</v>
      </c>
      <c r="M59" s="24" t="n">
        <v>0</v>
      </c>
      <c r="N59" s="24" t="n">
        <f aca="false">L59/K59*100</f>
        <v>100.260276705666</v>
      </c>
      <c r="O59" s="25" t="s">
        <v>149</v>
      </c>
      <c r="P59" s="112"/>
      <c r="Q59" s="113" t="s">
        <v>150</v>
      </c>
      <c r="R59" s="113" t="s">
        <v>150</v>
      </c>
    </row>
    <row r="60" customFormat="false" ht="36" hidden="false" customHeight="true" outlineLevel="0" collapsed="false">
      <c r="A60" s="2"/>
      <c r="B60" s="114" t="s">
        <v>151</v>
      </c>
      <c r="C60" s="114"/>
      <c r="D60" s="114"/>
      <c r="E60" s="114"/>
      <c r="F60" s="114"/>
      <c r="G60" s="114"/>
      <c r="H60" s="115"/>
      <c r="I60" s="116" t="n">
        <f aca="false">I52+I8</f>
        <v>3350768605.67</v>
      </c>
      <c r="J60" s="116" t="n">
        <f aca="false">J52+J8</f>
        <v>4242232600</v>
      </c>
      <c r="K60" s="116" t="n">
        <f aca="false">K52+K8</f>
        <v>3863140995.05</v>
      </c>
      <c r="L60" s="116" t="n">
        <f aca="false">L52+L8</f>
        <v>3589175246.54</v>
      </c>
      <c r="M60" s="117" t="n">
        <f aca="false">L60/J60*100</f>
        <v>84.6058098403185</v>
      </c>
      <c r="N60" s="117" t="n">
        <f aca="false">L60/K60*100</f>
        <v>92.9082125436</v>
      </c>
      <c r="O60" s="118" t="n">
        <f aca="false">L60/I60</f>
        <v>1.07114983722439</v>
      </c>
      <c r="P60" s="119"/>
      <c r="Q60" s="120"/>
      <c r="R60" s="120"/>
    </row>
    <row r="61" customFormat="false" ht="11.25" hidden="false" customHeight="true" outlineLevel="0" collapsed="false">
      <c r="A61" s="6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2"/>
      <c r="M61" s="122"/>
      <c r="N61" s="122"/>
      <c r="O61" s="123"/>
      <c r="P61" s="123"/>
      <c r="Q61" s="123"/>
      <c r="R61" s="123"/>
    </row>
    <row r="62" customFormat="false" ht="22.5" hidden="false" customHeight="true" outlineLevel="0" collapsed="false">
      <c r="A62" s="6" t="s">
        <v>152</v>
      </c>
      <c r="B62" s="124" t="s">
        <v>153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</row>
    <row r="63" customFormat="false" ht="12.75" hidden="false" customHeight="false" outlineLevel="0" collapsed="false"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</row>
    <row r="64" customFormat="false" ht="12.75" hidden="false" customHeight="false" outlineLevel="0" collapsed="false"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</row>
    <row r="65" customFormat="false" ht="12.75" hidden="false" customHeight="false" outlineLevel="0" collapsed="false"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</row>
    <row r="66" customFormat="false" ht="12.75" hidden="false" customHeight="false" outlineLevel="0" collapsed="false"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</row>
    <row r="67" customFormat="false" ht="12.75" hidden="false" customHeight="false" outlineLevel="0" collapsed="false"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customFormat="false" ht="12.75" hidden="false" customHeight="false" outlineLevel="0" collapsed="false"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customFormat="false" ht="12.75" hidden="false" customHeight="false" outlineLevel="0" collapsed="false"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customFormat="false" ht="12.75" hidden="false" customHeight="false" outlineLevel="0" collapsed="false"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</row>
    <row r="71" customFormat="false" ht="12.75" hidden="false" customHeight="false" outlineLevel="0" collapsed="false"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</row>
    <row r="72" customFormat="false" ht="12.75" hidden="false" customHeight="false" outlineLevel="0" collapsed="false"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</row>
    <row r="73" customFormat="false" ht="12.75" hidden="false" customHeight="false" outlineLevel="0" collapsed="false"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</row>
    <row r="74" customFormat="false" ht="12.75" hidden="false" customHeight="false" outlineLevel="0" collapsed="false"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</row>
    <row r="75" customFormat="false" ht="12.75" hidden="false" customHeight="false" outlineLevel="0" collapsed="false"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</row>
    <row r="76" customFormat="false" ht="12.75" hidden="false" customHeight="false" outlineLevel="0" collapsed="false"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</row>
    <row r="77" customFormat="false" ht="12.75" hidden="false" customHeight="false" outlineLevel="0" collapsed="false"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</row>
    <row r="78" customFormat="false" ht="12.75" hidden="false" customHeight="false" outlineLevel="0" collapsed="false"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</row>
    <row r="79" customFormat="false" ht="12.75" hidden="false" customHeight="false" outlineLevel="0" collapsed="false"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</row>
    <row r="80" customFormat="false" ht="12.75" hidden="false" customHeight="false" outlineLevel="0" collapsed="false"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</row>
    <row r="81" customFormat="false" ht="12.75" hidden="false" customHeight="false" outlineLevel="0" collapsed="false"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</row>
    <row r="82" customFormat="false" ht="12.75" hidden="false" customHeight="false" outlineLevel="0" collapsed="false"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</row>
    <row r="83" customFormat="false" ht="12.75" hidden="false" customHeight="false" outlineLevel="0" collapsed="false"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</row>
  </sheetData>
  <mergeCells count="64">
    <mergeCell ref="B1:Q1"/>
    <mergeCell ref="B2:Q2"/>
    <mergeCell ref="B3:Q3"/>
    <mergeCell ref="B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R6"/>
    <mergeCell ref="B8:G8"/>
    <mergeCell ref="B9:G9"/>
    <mergeCell ref="B10:G10"/>
    <mergeCell ref="B11:G11"/>
    <mergeCell ref="Q11:Q14"/>
    <mergeCell ref="R11:R14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3:G23"/>
    <mergeCell ref="B24:G24"/>
    <mergeCell ref="B25:G25"/>
    <mergeCell ref="B26:G26"/>
    <mergeCell ref="B27:G27"/>
    <mergeCell ref="B30:G30"/>
    <mergeCell ref="B31:G31"/>
    <mergeCell ref="B33:G33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2:R62"/>
  </mergeCells>
  <printOptions headings="false" gridLines="false" gridLinesSet="true" horizontalCentered="false" verticalCentered="false"/>
  <pageMargins left="0.39375" right="0.275694444444444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LibreOffice/7.0.0.3$Windows_x86 LibreOffice_project/8061b3e9204bef6b321a21033174034a5e2ea88e</Application>
  <Company>diakov.net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2019-01-18T04:50:59Z</dcterms:created>
  <dc:creator>Азанова Татьяна Михайловна</dc:creator>
  <dc:description/>
  <dc:language>ru-RU</dc:language>
  <cp:lastModifiedBy/>
  <dcterms:modified xsi:type="dcterms:W3CDTF">2021-04-19T15:04:12Z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diakov.net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